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J\Desktop\일위대가_하반기\+ PE드럼 일위대가 (201801)\"/>
    </mc:Choice>
  </mc:AlternateContent>
  <bookViews>
    <workbookView xWindow="0" yWindow="0" windowWidth="18240" windowHeight="10665" tabRatio="707"/>
  </bookViews>
  <sheets>
    <sheet name="표지" sheetId="12" r:id="rId1"/>
    <sheet name="조립식" sheetId="15" r:id="rId2"/>
    <sheet name="일체형일반" sheetId="16" r:id="rId3"/>
    <sheet name="일체형고속" sheetId="17" r:id="rId4"/>
    <sheet name="쏠라" sheetId="14" r:id="rId5"/>
    <sheet name="스마트드럼 고속" sheetId="18" r:id="rId6"/>
    <sheet name="스마트드럼 일반" sheetId="19" r:id="rId7"/>
    <sheet name="일위대가표" sheetId="11" r:id="rId8"/>
    <sheet name="물가시세표" sheetId="13" r:id="rId9"/>
  </sheets>
  <definedNames>
    <definedName name="_xlnm.Print_Area" localSheetId="7">일위대가표!$A$1:$M$11</definedName>
  </definedNames>
  <calcPr calcId="162913"/>
</workbook>
</file>

<file path=xl/calcChain.xml><?xml version="1.0" encoding="utf-8"?>
<calcChain xmlns="http://schemas.openxmlformats.org/spreadsheetml/2006/main">
  <c r="F11" i="11" l="1"/>
  <c r="C10" i="11" l="1"/>
  <c r="E5" i="19" l="1"/>
  <c r="F5" i="19" s="1"/>
  <c r="L5" i="19" s="1"/>
  <c r="L6" i="19" s="1"/>
  <c r="K5" i="19" l="1"/>
  <c r="F6" i="19"/>
  <c r="E5" i="16"/>
  <c r="F5" i="16" s="1"/>
  <c r="E5" i="17"/>
  <c r="F5" i="17" s="1"/>
  <c r="E5" i="15"/>
  <c r="K5" i="15" s="1"/>
  <c r="E5" i="18"/>
  <c r="F5" i="18" s="1"/>
  <c r="C6" i="11"/>
  <c r="C5" i="11"/>
  <c r="E5" i="14"/>
  <c r="K5" i="14" s="1"/>
  <c r="G5" i="11"/>
  <c r="K5" i="11" s="1"/>
  <c r="G6" i="11"/>
  <c r="K6" i="11" s="1"/>
  <c r="G10" i="11"/>
  <c r="K10" i="11" s="1"/>
  <c r="L5" i="18" l="1"/>
  <c r="L6" i="18" s="1"/>
  <c r="F6" i="18"/>
  <c r="K5" i="18"/>
  <c r="L5" i="17"/>
  <c r="L6" i="17" s="1"/>
  <c r="F6" i="17"/>
  <c r="K5" i="17"/>
  <c r="F6" i="16"/>
  <c r="L5" i="16"/>
  <c r="L6" i="16" s="1"/>
  <c r="K5" i="16"/>
  <c r="F5" i="15"/>
  <c r="H6" i="11"/>
  <c r="L6" i="11" s="1"/>
  <c r="H5" i="11"/>
  <c r="H10" i="11"/>
  <c r="F5" i="14"/>
  <c r="H8" i="11" l="1"/>
  <c r="G8" i="16" s="1"/>
  <c r="H8" i="16" s="1"/>
  <c r="L5" i="15"/>
  <c r="L6" i="15" s="1"/>
  <c r="F6" i="15"/>
  <c r="E7" i="11"/>
  <c r="K7" i="11" s="1"/>
  <c r="L5" i="11"/>
  <c r="H11" i="11"/>
  <c r="G9" i="19" s="1"/>
  <c r="L10" i="11"/>
  <c r="L11" i="11" s="1"/>
  <c r="F6" i="14"/>
  <c r="L5" i="14"/>
  <c r="L6" i="14" s="1"/>
  <c r="H9" i="19" l="1"/>
  <c r="L9" i="19" s="1"/>
  <c r="K9" i="19"/>
  <c r="G8" i="14"/>
  <c r="H8" i="14" s="1"/>
  <c r="G8" i="19"/>
  <c r="H8" i="19" s="1"/>
  <c r="G8" i="17"/>
  <c r="H8" i="17" s="1"/>
  <c r="F7" i="11"/>
  <c r="L7" i="11" s="1"/>
  <c r="L8" i="11" s="1"/>
  <c r="G8" i="18"/>
  <c r="H8" i="18" s="1"/>
  <c r="G8" i="15"/>
  <c r="H8" i="15" s="1"/>
  <c r="G9" i="14"/>
  <c r="H9" i="14" s="1"/>
  <c r="G9" i="18"/>
  <c r="G9" i="17"/>
  <c r="G9" i="16"/>
  <c r="G9" i="15"/>
  <c r="H10" i="19" l="1"/>
  <c r="H12" i="19" s="1"/>
  <c r="F8" i="11"/>
  <c r="E8" i="19" s="1"/>
  <c r="K9" i="14"/>
  <c r="H9" i="16"/>
  <c r="K9" i="16"/>
  <c r="H9" i="18"/>
  <c r="K9" i="18"/>
  <c r="H9" i="15"/>
  <c r="K9" i="15"/>
  <c r="H9" i="17"/>
  <c r="K9" i="17"/>
  <c r="L9" i="14"/>
  <c r="H10" i="14"/>
  <c r="H12" i="14" s="1"/>
  <c r="E8" i="18" l="1"/>
  <c r="F8" i="18" s="1"/>
  <c r="E8" i="14"/>
  <c r="F8" i="14" s="1"/>
  <c r="F10" i="14" s="1"/>
  <c r="F12" i="14" s="1"/>
  <c r="L12" i="14" s="1"/>
  <c r="E8" i="15"/>
  <c r="K8" i="15" s="1"/>
  <c r="E8" i="17"/>
  <c r="K8" i="17" s="1"/>
  <c r="E8" i="16"/>
  <c r="F8" i="16" s="1"/>
  <c r="K8" i="19"/>
  <c r="F8" i="19"/>
  <c r="L9" i="17"/>
  <c r="H10" i="17"/>
  <c r="H12" i="17" s="1"/>
  <c r="L9" i="15"/>
  <c r="H10" i="15"/>
  <c r="H12" i="15" s="1"/>
  <c r="L9" i="18"/>
  <c r="H10" i="18"/>
  <c r="H12" i="18" s="1"/>
  <c r="L9" i="16"/>
  <c r="H10" i="16"/>
  <c r="H12" i="16" s="1"/>
  <c r="F8" i="15"/>
  <c r="K8" i="18"/>
  <c r="L8" i="14" l="1"/>
  <c r="L10" i="14" s="1"/>
  <c r="K8" i="14"/>
  <c r="F8" i="17"/>
  <c r="L8" i="17" s="1"/>
  <c r="L10" i="17" s="1"/>
  <c r="K8" i="16"/>
  <c r="L8" i="19"/>
  <c r="L10" i="19" s="1"/>
  <c r="F10" i="19"/>
  <c r="F12" i="19" s="1"/>
  <c r="L12" i="19" s="1"/>
  <c r="L8" i="18"/>
  <c r="L10" i="18" s="1"/>
  <c r="F10" i="18"/>
  <c r="F12" i="18" s="1"/>
  <c r="L12" i="18" s="1"/>
  <c r="L8" i="15"/>
  <c r="L10" i="15" s="1"/>
  <c r="F10" i="15"/>
  <c r="F12" i="15" s="1"/>
  <c r="L12" i="15" s="1"/>
  <c r="L8" i="16"/>
  <c r="L10" i="16" s="1"/>
  <c r="F10" i="16"/>
  <c r="F12" i="16" s="1"/>
  <c r="L12" i="16" s="1"/>
  <c r="F10" i="17" l="1"/>
  <c r="F12" i="17" s="1"/>
  <c r="L12" i="17" s="1"/>
</calcChain>
</file>

<file path=xl/sharedStrings.xml><?xml version="1.0" encoding="utf-8"?>
<sst xmlns="http://schemas.openxmlformats.org/spreadsheetml/2006/main" count="256" uniqueCount="67">
  <si>
    <t>인</t>
    <phoneticPr fontId="2" type="noConversion"/>
  </si>
  <si>
    <t>EA</t>
    <phoneticPr fontId="2" type="noConversion"/>
  </si>
  <si>
    <t>특별인부</t>
    <phoneticPr fontId="2" type="noConversion"/>
  </si>
  <si>
    <t>보통인부</t>
    <phoneticPr fontId="2" type="noConversion"/>
  </si>
  <si>
    <t>품    명</t>
    <phoneticPr fontId="2" type="noConversion"/>
  </si>
  <si>
    <t>규    격</t>
    <phoneticPr fontId="2" type="noConversion"/>
  </si>
  <si>
    <t>단 위</t>
    <phoneticPr fontId="2" type="noConversion"/>
  </si>
  <si>
    <t>적용단가</t>
    <phoneticPr fontId="2" type="noConversion"/>
  </si>
  <si>
    <t>비   고</t>
    <phoneticPr fontId="2" type="noConversion"/>
  </si>
  <si>
    <t>제2호.인 건 비</t>
    <phoneticPr fontId="11" type="noConversion"/>
  </si>
  <si>
    <t>특별인부</t>
  </si>
  <si>
    <t>보통인부</t>
  </si>
  <si>
    <t>일      위      대      가</t>
    <phoneticPr fontId="2" type="noConversion"/>
  </si>
  <si>
    <t>공 종</t>
    <phoneticPr fontId="2" type="noConversion"/>
  </si>
  <si>
    <t>규격</t>
    <phoneticPr fontId="2" type="noConversion"/>
  </si>
  <si>
    <t>수량</t>
    <phoneticPr fontId="2" type="noConversion"/>
  </si>
  <si>
    <t>단위</t>
    <phoneticPr fontId="2" type="noConversion"/>
  </si>
  <si>
    <t>재 료 비</t>
    <phoneticPr fontId="2" type="noConversion"/>
  </si>
  <si>
    <t>노 무 비</t>
    <phoneticPr fontId="2" type="noConversion"/>
  </si>
  <si>
    <t>경   비</t>
    <phoneticPr fontId="2" type="noConversion"/>
  </si>
  <si>
    <t>합  계</t>
    <phoneticPr fontId="2" type="noConversion"/>
  </si>
  <si>
    <t>비  고</t>
    <phoneticPr fontId="2" type="noConversion"/>
  </si>
  <si>
    <t>단  가</t>
    <phoneticPr fontId="2" type="noConversion"/>
  </si>
  <si>
    <t>금  액</t>
    <phoneticPr fontId="2" type="noConversion"/>
  </si>
  <si>
    <t>계</t>
    <phoneticPr fontId="2" type="noConversion"/>
  </si>
  <si>
    <t>잡재료비</t>
    <phoneticPr fontId="2" type="noConversion"/>
  </si>
  <si>
    <t>노무비의 3%</t>
    <phoneticPr fontId="2" type="noConversion"/>
  </si>
  <si>
    <t>%</t>
    <phoneticPr fontId="2" type="noConversion"/>
  </si>
  <si>
    <t>제1호.자 재 비</t>
    <phoneticPr fontId="11" type="noConversion"/>
  </si>
  <si>
    <t>물 가 시 세 표</t>
    <phoneticPr fontId="2" type="noConversion"/>
  </si>
  <si>
    <t>소  계</t>
    <phoneticPr fontId="2" type="noConversion"/>
  </si>
  <si>
    <t>2. 설치비</t>
    <phoneticPr fontId="2" type="noConversion"/>
  </si>
  <si>
    <t>총 공 사 비 계</t>
    <phoneticPr fontId="2" type="noConversion"/>
  </si>
  <si>
    <t>식</t>
    <phoneticPr fontId="2" type="noConversion"/>
  </si>
  <si>
    <t>EA</t>
    <phoneticPr fontId="2" type="noConversion"/>
  </si>
  <si>
    <t>일 위 대 가 표</t>
    <phoneticPr fontId="2" type="noConversion"/>
  </si>
  <si>
    <t>일 위 대 가 호 표</t>
    <phoneticPr fontId="2" type="noConversion"/>
  </si>
  <si>
    <t>교통통제 및 안전처리</t>
    <phoneticPr fontId="2" type="noConversion"/>
  </si>
  <si>
    <t xml:space="preserve"> * 제2호표 : 교통통제 및 안전처리</t>
    <phoneticPr fontId="2" type="noConversion"/>
  </si>
  <si>
    <t>P E 드 럼</t>
    <phoneticPr fontId="2" type="noConversion"/>
  </si>
  <si>
    <t>PE드럼</t>
    <phoneticPr fontId="2" type="noConversion"/>
  </si>
  <si>
    <t>PE드럼설치</t>
    <phoneticPr fontId="2" type="noConversion"/>
  </si>
  <si>
    <t xml:space="preserve"> * 제1호표 : PE드럼 설치</t>
    <phoneticPr fontId="2" type="noConversion"/>
  </si>
  <si>
    <t>PE 드럼</t>
    <phoneticPr fontId="2" type="noConversion"/>
  </si>
  <si>
    <t>650×H800㎜</t>
  </si>
  <si>
    <t>스마트드럼(일반용)</t>
  </si>
  <si>
    <t>430×H800㎜</t>
  </si>
  <si>
    <t>스마트드럼(고속도로용)</t>
    <phoneticPr fontId="2" type="noConversion"/>
  </si>
  <si>
    <t>(쏠라조명)500x800</t>
  </si>
  <si>
    <t>(쏠라조명)500x800</t>
    <phoneticPr fontId="2" type="noConversion"/>
  </si>
  <si>
    <t>조립식(일반) 500x800</t>
  </si>
  <si>
    <t>조립식(일반) 500x800</t>
    <phoneticPr fontId="2" type="noConversion"/>
  </si>
  <si>
    <t>일체형(일반, 3kg) 590x450x800</t>
  </si>
  <si>
    <t>일체형(일반, 3kg) 590x450x800</t>
    <phoneticPr fontId="2" type="noConversion"/>
  </si>
  <si>
    <t>일체형(고속, 4.5kg) 590x450x800</t>
  </si>
  <si>
    <t>일체형(고속, 4.5kg) 590x450x800</t>
    <phoneticPr fontId="2" type="noConversion"/>
  </si>
  <si>
    <t>1. 자재비 - PE드럼</t>
  </si>
  <si>
    <t>1. 자재비 - PE드럼</t>
    <phoneticPr fontId="2" type="noConversion"/>
  </si>
  <si>
    <t>스마트드럼(고속도로용)</t>
    <phoneticPr fontId="2" type="noConversion"/>
  </si>
  <si>
    <t>1. 자재비 - 스마트드럼(고속도로용)</t>
    <phoneticPr fontId="2" type="noConversion"/>
  </si>
  <si>
    <t>1. 자재비 - 스마트드럼(일반용)</t>
    <phoneticPr fontId="2" type="noConversion"/>
  </si>
  <si>
    <t>일일작업량 25개 당
특별인부1, 보통인부1인</t>
    <phoneticPr fontId="2" type="noConversion"/>
  </si>
  <si>
    <t>2018년 건설공사표준품셈(건설연구사) 52P</t>
    <phoneticPr fontId="2" type="noConversion"/>
  </si>
  <si>
    <t>2018년 건설공사표준품셈(건설연구사) 393P
2(인)/50(일일작업량)</t>
    <phoneticPr fontId="2" type="noConversion"/>
  </si>
  <si>
    <t>물 가 시 세 표 (2018년 하\반기 단가적용)</t>
    <phoneticPr fontId="2" type="noConversion"/>
  </si>
  <si>
    <t>물가정보 11월 1 P.326</t>
    <phoneticPr fontId="2" type="noConversion"/>
  </si>
  <si>
    <t>시중 노임단가(2018년 하반기 단가적용)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</si>
</sst>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_ * #,##0_ ;_ * \-#,##0_ ;_ * &quot;-&quot;_ ;_ @_ "/>
    <numFmt numFmtId="178" formatCode="0.0_);[Red]\(0.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바탕체"/>
      <family val="1"/>
      <charset val="129"/>
    </font>
    <font>
      <b/>
      <sz val="12"/>
      <name val="Arial"/>
      <family val="2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18"/>
      <name val="돋움"/>
      <family val="3"/>
      <charset val="129"/>
    </font>
    <font>
      <b/>
      <sz val="26"/>
      <name val="돋움"/>
      <family val="3"/>
      <charset val="129"/>
    </font>
    <font>
      <sz val="8"/>
      <name val="굴림"/>
      <family val="3"/>
      <charset val="129"/>
    </font>
    <font>
      <b/>
      <sz val="16"/>
      <name val="돋움"/>
      <family val="3"/>
      <charset val="129"/>
    </font>
    <font>
      <sz val="16"/>
      <name val="돋움"/>
      <family val="3"/>
      <charset val="129"/>
    </font>
    <font>
      <sz val="11"/>
      <color indexed="10"/>
      <name val="돋움"/>
      <family val="3"/>
      <charset val="129"/>
    </font>
    <font>
      <sz val="8"/>
      <color indexed="10"/>
      <name val="돋움"/>
      <family val="3"/>
      <charset val="129"/>
    </font>
    <font>
      <b/>
      <sz val="9"/>
      <name val="돋움"/>
      <family val="3"/>
      <charset val="129"/>
    </font>
    <font>
      <sz val="9"/>
      <color rgb="FF666666"/>
      <name val="돋움"/>
      <family val="3"/>
      <charset val="129"/>
    </font>
    <font>
      <sz val="7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</cellStyleXfs>
  <cellXfs count="12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1" fontId="6" fillId="0" borderId="0" xfId="3" applyFont="1" applyBorder="1" applyAlignment="1">
      <alignment horizontal="center" vertical="center"/>
    </xf>
    <xf numFmtId="0" fontId="2" fillId="0" borderId="0" xfId="10" applyFont="1" applyBorder="1" applyAlignment="1">
      <alignment vertical="center"/>
    </xf>
    <xf numFmtId="0" fontId="6" fillId="0" borderId="0" xfId="10" applyFont="1" applyBorder="1" applyAlignment="1">
      <alignment vertical="center"/>
    </xf>
    <xf numFmtId="0" fontId="2" fillId="0" borderId="0" xfId="10" applyFont="1" applyBorder="1" applyAlignment="1">
      <alignment horizontal="center" vertical="center"/>
    </xf>
    <xf numFmtId="0" fontId="5" fillId="0" borderId="0" xfId="10" applyFont="1" applyBorder="1" applyAlignment="1">
      <alignment vertical="center"/>
    </xf>
    <xf numFmtId="0" fontId="6" fillId="0" borderId="0" xfId="8" applyFont="1" applyBorder="1" applyAlignment="1">
      <alignment vertical="center"/>
    </xf>
    <xf numFmtId="0" fontId="6" fillId="0" borderId="0" xfId="8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7" fillId="0" borderId="0" xfId="0" applyFont="1">
      <alignment vertical="center"/>
    </xf>
    <xf numFmtId="1" fontId="12" fillId="0" borderId="0" xfId="9" applyNumberFormat="1" applyFont="1" applyFill="1" applyBorder="1" applyAlignment="1">
      <alignment vertical="center"/>
    </xf>
    <xf numFmtId="0" fontId="13" fillId="0" borderId="0" xfId="9" applyFont="1" applyFill="1" applyBorder="1" applyAlignment="1">
      <alignment horizontal="center" vertical="center"/>
    </xf>
    <xf numFmtId="0" fontId="13" fillId="0" borderId="0" xfId="9" applyFont="1" applyFill="1" applyAlignment="1">
      <alignment horizontal="center" vertical="center"/>
    </xf>
    <xf numFmtId="178" fontId="8" fillId="0" borderId="0" xfId="9" quotePrefix="1" applyNumberFormat="1" applyFont="1" applyFill="1" applyBorder="1" applyAlignment="1">
      <alignment horizontal="right" vertical="center"/>
    </xf>
    <xf numFmtId="0" fontId="6" fillId="0" borderId="0" xfId="9" applyFont="1" applyFill="1" applyBorder="1" applyAlignment="1">
      <alignment vertical="center"/>
    </xf>
    <xf numFmtId="0" fontId="6" fillId="0" borderId="0" xfId="9" applyFont="1" applyFill="1" applyAlignment="1">
      <alignment vertical="center"/>
    </xf>
    <xf numFmtId="0" fontId="6" fillId="0" borderId="0" xfId="9" applyFont="1" applyFill="1">
      <alignment vertical="center"/>
    </xf>
    <xf numFmtId="0" fontId="1" fillId="0" borderId="0" xfId="9" applyFont="1" applyFill="1">
      <alignment vertical="center"/>
    </xf>
    <xf numFmtId="176" fontId="6" fillId="0" borderId="11" xfId="3" applyNumberFormat="1" applyFont="1" applyBorder="1" applyAlignment="1">
      <alignment horizontal="center" vertical="center"/>
    </xf>
    <xf numFmtId="176" fontId="2" fillId="0" borderId="0" xfId="3" applyNumberFormat="1" applyFont="1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1" fontId="15" fillId="4" borderId="11" xfId="5" applyFont="1" applyFill="1" applyBorder="1" applyAlignment="1">
      <alignment vertical="center"/>
    </xf>
    <xf numFmtId="0" fontId="2" fillId="4" borderId="11" xfId="9" applyFont="1" applyFill="1" applyBorder="1" applyAlignment="1">
      <alignment horizontal="center" vertical="center"/>
    </xf>
    <xf numFmtId="41" fontId="5" fillId="0" borderId="11" xfId="4" applyFont="1" applyBorder="1" applyAlignment="1">
      <alignment vertical="center"/>
    </xf>
    <xf numFmtId="41" fontId="5" fillId="0" borderId="0" xfId="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3" applyNumberFormat="1" applyFont="1" applyBorder="1" applyAlignment="1">
      <alignment vertical="center"/>
    </xf>
    <xf numFmtId="176" fontId="5" fillId="0" borderId="11" xfId="3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6" fontId="16" fillId="0" borderId="11" xfId="3" applyNumberFormat="1" applyFont="1" applyFill="1" applyBorder="1" applyAlignment="1">
      <alignment vertical="center"/>
    </xf>
    <xf numFmtId="0" fontId="5" fillId="0" borderId="12" xfId="10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3" xfId="3" applyNumberFormat="1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6" fillId="0" borderId="0" xfId="7" applyFont="1" applyBorder="1" applyAlignment="1">
      <alignment vertical="center"/>
    </xf>
    <xf numFmtId="41" fontId="5" fillId="0" borderId="11" xfId="4" applyFont="1" applyFill="1" applyBorder="1" applyAlignment="1">
      <alignment vertical="center"/>
    </xf>
    <xf numFmtId="41" fontId="5" fillId="0" borderId="12" xfId="3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1" fontId="5" fillId="0" borderId="15" xfId="3" applyFont="1" applyBorder="1" applyAlignment="1">
      <alignment vertical="center"/>
    </xf>
    <xf numFmtId="41" fontId="16" fillId="0" borderId="15" xfId="3" applyFont="1" applyFill="1" applyBorder="1" applyAlignment="1">
      <alignment horizontal="center" vertical="center"/>
    </xf>
    <xf numFmtId="41" fontId="2" fillId="0" borderId="0" xfId="3" applyFont="1" applyBorder="1" applyAlignment="1">
      <alignment vertical="center"/>
    </xf>
    <xf numFmtId="41" fontId="6" fillId="0" borderId="0" xfId="3" applyFont="1" applyBorder="1" applyAlignment="1">
      <alignment vertical="center"/>
    </xf>
    <xf numFmtId="41" fontId="5" fillId="0" borderId="11" xfId="3" applyFont="1" applyBorder="1" applyAlignment="1">
      <alignment vertical="center"/>
    </xf>
    <xf numFmtId="41" fontId="5" fillId="0" borderId="11" xfId="3" applyFont="1" applyBorder="1" applyAlignment="1">
      <alignment horizontal="left" vertical="center"/>
    </xf>
    <xf numFmtId="41" fontId="5" fillId="0" borderId="11" xfId="3" applyFont="1" applyFill="1" applyBorder="1" applyAlignment="1">
      <alignment horizontal="left" vertical="center"/>
    </xf>
    <xf numFmtId="41" fontId="2" fillId="0" borderId="0" xfId="3" applyFont="1" applyBorder="1" applyAlignment="1">
      <alignment horizontal="left" vertical="center"/>
    </xf>
    <xf numFmtId="41" fontId="6" fillId="0" borderId="0" xfId="3" applyFont="1" applyBorder="1" applyAlignment="1">
      <alignment horizontal="left" vertical="center" shrinkToFit="1"/>
    </xf>
    <xf numFmtId="41" fontId="16" fillId="0" borderId="15" xfId="3" applyFont="1" applyBorder="1" applyAlignment="1">
      <alignment horizontal="left" vertical="center"/>
    </xf>
    <xf numFmtId="41" fontId="5" fillId="0" borderId="15" xfId="3" applyFont="1" applyBorder="1" applyAlignment="1">
      <alignment horizontal="left" vertical="center"/>
    </xf>
    <xf numFmtId="41" fontId="16" fillId="0" borderId="15" xfId="3" applyFont="1" applyFill="1" applyBorder="1" applyAlignment="1">
      <alignment horizontal="left" vertical="center"/>
    </xf>
    <xf numFmtId="41" fontId="5" fillId="0" borderId="15" xfId="3" applyFont="1" applyFill="1" applyBorder="1" applyAlignment="1">
      <alignment horizontal="left" vertical="center"/>
    </xf>
    <xf numFmtId="41" fontId="5" fillId="0" borderId="16" xfId="3" applyFont="1" applyFill="1" applyBorder="1" applyAlignment="1">
      <alignment horizontal="left" vertical="center"/>
    </xf>
    <xf numFmtId="41" fontId="1" fillId="0" borderId="0" xfId="3" applyFont="1" applyAlignment="1">
      <alignment vertical="center"/>
    </xf>
    <xf numFmtId="41" fontId="5" fillId="0" borderId="13" xfId="3" applyFont="1" applyFill="1" applyBorder="1" applyAlignment="1">
      <alignment horizontal="left" vertical="center"/>
    </xf>
    <xf numFmtId="41" fontId="5" fillId="0" borderId="11" xfId="3" applyFont="1" applyBorder="1" applyAlignment="1">
      <alignment horizontal="center" vertical="center"/>
    </xf>
    <xf numFmtId="41" fontId="5" fillId="0" borderId="11" xfId="3" applyFont="1" applyFill="1" applyBorder="1" applyAlignment="1">
      <alignment vertical="center"/>
    </xf>
    <xf numFmtId="41" fontId="1" fillId="2" borderId="15" xfId="3" applyFont="1" applyFill="1" applyBorder="1" applyAlignment="1">
      <alignment horizontal="center" vertical="center"/>
    </xf>
    <xf numFmtId="41" fontId="1" fillId="2" borderId="11" xfId="3" applyFont="1" applyFill="1" applyBorder="1" applyAlignment="1">
      <alignment horizontal="center" vertical="center"/>
    </xf>
    <xf numFmtId="41" fontId="14" fillId="2" borderId="11" xfId="3" applyFont="1" applyFill="1" applyBorder="1" applyAlignment="1">
      <alignment horizontal="center" vertical="center"/>
    </xf>
    <xf numFmtId="41" fontId="1" fillId="2" borderId="12" xfId="3" applyFont="1" applyFill="1" applyBorder="1" applyAlignment="1">
      <alignment horizontal="center" vertical="center"/>
    </xf>
    <xf numFmtId="41" fontId="2" fillId="2" borderId="15" xfId="3" applyFont="1" applyFill="1" applyBorder="1" applyAlignment="1">
      <alignment horizontal="left" vertical="center"/>
    </xf>
    <xf numFmtId="41" fontId="2" fillId="2" borderId="11" xfId="3" applyFont="1" applyFill="1" applyBorder="1" applyAlignment="1">
      <alignment horizontal="center" vertical="center"/>
    </xf>
    <xf numFmtId="41" fontId="15" fillId="2" borderId="11" xfId="3" applyFont="1" applyFill="1" applyBorder="1" applyAlignment="1">
      <alignment horizontal="center" vertical="center"/>
    </xf>
    <xf numFmtId="41" fontId="2" fillId="2" borderId="12" xfId="3" applyFont="1" applyFill="1" applyBorder="1" applyAlignment="1">
      <alignment horizontal="center" vertical="center"/>
    </xf>
    <xf numFmtId="41" fontId="2" fillId="4" borderId="15" xfId="3" applyFont="1" applyFill="1" applyBorder="1" applyAlignment="1">
      <alignment vertical="center"/>
    </xf>
    <xf numFmtId="41" fontId="2" fillId="4" borderId="11" xfId="3" applyFont="1" applyFill="1" applyBorder="1" applyAlignment="1">
      <alignment horizontal="left" vertical="center"/>
    </xf>
    <xf numFmtId="41" fontId="2" fillId="4" borderId="12" xfId="3" applyFont="1" applyFill="1" applyBorder="1" applyAlignment="1">
      <alignment horizontal="left" vertical="center"/>
    </xf>
    <xf numFmtId="41" fontId="2" fillId="2" borderId="13" xfId="3" applyFont="1" applyFill="1" applyBorder="1" applyAlignment="1">
      <alignment horizontal="center" vertical="center"/>
    </xf>
    <xf numFmtId="41" fontId="1" fillId="0" borderId="0" xfId="3" applyFont="1" applyFill="1">
      <alignment vertical="center"/>
    </xf>
    <xf numFmtId="41" fontId="1" fillId="0" borderId="0" xfId="3" applyFont="1" applyFill="1" applyAlignment="1">
      <alignment horizontal="center"/>
    </xf>
    <xf numFmtId="41" fontId="16" fillId="0" borderId="16" xfId="3" applyFont="1" applyFill="1" applyBorder="1" applyAlignment="1">
      <alignment horizontal="center" vertical="center"/>
    </xf>
    <xf numFmtId="41" fontId="5" fillId="0" borderId="14" xfId="3" applyFont="1" applyBorder="1" applyAlignment="1">
      <alignment vertical="center"/>
    </xf>
    <xf numFmtId="41" fontId="2" fillId="4" borderId="16" xfId="3" applyFont="1" applyFill="1" applyBorder="1" applyAlignment="1">
      <alignment vertical="center"/>
    </xf>
    <xf numFmtId="41" fontId="2" fillId="4" borderId="13" xfId="3" applyFont="1" applyFill="1" applyBorder="1" applyAlignment="1">
      <alignment horizontal="left" vertical="center"/>
    </xf>
    <xf numFmtId="41" fontId="2" fillId="4" borderId="14" xfId="3" applyFont="1" applyFill="1" applyBorder="1" applyAlignment="1">
      <alignment horizontal="left" vertical="center"/>
    </xf>
    <xf numFmtId="41" fontId="18" fillId="0" borderId="11" xfId="3" applyFont="1" applyBorder="1" applyAlignment="1">
      <alignment vertical="center"/>
    </xf>
    <xf numFmtId="41" fontId="15" fillId="0" borderId="11" xfId="3" applyFont="1" applyFill="1" applyBorder="1" applyAlignment="1">
      <alignment horizontal="center" vertical="center"/>
    </xf>
    <xf numFmtId="41" fontId="15" fillId="0" borderId="13" xfId="3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8" fontId="12" fillId="3" borderId="17" xfId="9" applyNumberFormat="1" applyFont="1" applyFill="1" applyBorder="1" applyAlignment="1">
      <alignment horizontal="center" vertical="center"/>
    </xf>
    <xf numFmtId="178" fontId="12" fillId="3" borderId="2" xfId="9" applyNumberFormat="1" applyFont="1" applyFill="1" applyBorder="1" applyAlignment="1">
      <alignment horizontal="center" vertical="center"/>
    </xf>
    <xf numFmtId="178" fontId="12" fillId="3" borderId="18" xfId="9" applyNumberFormat="1" applyFont="1" applyFill="1" applyBorder="1" applyAlignment="1">
      <alignment horizontal="center" vertical="center"/>
    </xf>
    <xf numFmtId="41" fontId="6" fillId="0" borderId="19" xfId="3" applyFont="1" applyBorder="1" applyAlignment="1">
      <alignment horizontal="center" vertical="center"/>
    </xf>
    <xf numFmtId="41" fontId="6" fillId="0" borderId="15" xfId="3" applyFont="1" applyBorder="1" applyAlignment="1">
      <alignment horizontal="center" vertical="center"/>
    </xf>
    <xf numFmtId="41" fontId="6" fillId="0" borderId="20" xfId="3" applyFont="1" applyBorder="1" applyAlignment="1">
      <alignment horizontal="center" vertical="center"/>
    </xf>
    <xf numFmtId="41" fontId="6" fillId="0" borderId="11" xfId="3" applyFont="1" applyBorder="1" applyAlignment="1">
      <alignment horizontal="center" vertical="center"/>
    </xf>
    <xf numFmtId="0" fontId="6" fillId="0" borderId="20" xfId="10" applyFont="1" applyBorder="1" applyAlignment="1">
      <alignment horizontal="center" vertical="center"/>
    </xf>
    <xf numFmtId="0" fontId="6" fillId="0" borderId="11" xfId="10" applyFont="1" applyBorder="1" applyAlignment="1">
      <alignment horizontal="center" vertical="center"/>
    </xf>
    <xf numFmtId="176" fontId="6" fillId="0" borderId="20" xfId="3" applyNumberFormat="1" applyFont="1" applyBorder="1" applyAlignment="1">
      <alignment horizontal="center" vertical="center"/>
    </xf>
    <xf numFmtId="41" fontId="6" fillId="0" borderId="21" xfId="3" applyFont="1" applyBorder="1" applyAlignment="1">
      <alignment horizontal="center" vertical="center"/>
    </xf>
    <xf numFmtId="41" fontId="6" fillId="0" borderId="12" xfId="3" applyFont="1" applyBorder="1" applyAlignment="1">
      <alignment horizontal="center" vertical="center"/>
    </xf>
    <xf numFmtId="0" fontId="5" fillId="0" borderId="22" xfId="3" applyNumberFormat="1" applyFont="1" applyBorder="1" applyAlignment="1">
      <alignment horizontal="left" vertical="center" wrapText="1"/>
    </xf>
    <xf numFmtId="0" fontId="5" fillId="0" borderId="23" xfId="3" applyNumberFormat="1" applyFont="1" applyBorder="1" applyAlignment="1">
      <alignment horizontal="left" vertical="center" wrapText="1"/>
    </xf>
    <xf numFmtId="0" fontId="16" fillId="0" borderId="15" xfId="7" applyFont="1" applyBorder="1" applyAlignment="1">
      <alignment vertical="center"/>
    </xf>
    <xf numFmtId="0" fontId="16" fillId="0" borderId="11" xfId="7" applyFont="1" applyBorder="1" applyAlignment="1">
      <alignment vertical="center"/>
    </xf>
    <xf numFmtId="0" fontId="16" fillId="0" borderId="12" xfId="7" applyFont="1" applyBorder="1" applyAlignment="1">
      <alignment vertical="center"/>
    </xf>
    <xf numFmtId="41" fontId="0" fillId="2" borderId="15" xfId="3" applyFont="1" applyFill="1" applyBorder="1" applyAlignment="1">
      <alignment horizontal="center" vertical="center"/>
    </xf>
    <xf numFmtId="41" fontId="1" fillId="2" borderId="11" xfId="3" applyFont="1" applyFill="1" applyBorder="1" applyAlignment="1">
      <alignment horizontal="center" vertical="center"/>
    </xf>
    <xf numFmtId="41" fontId="1" fillId="2" borderId="12" xfId="3" applyFont="1" applyFill="1" applyBorder="1" applyAlignment="1">
      <alignment horizontal="center" vertical="center"/>
    </xf>
    <xf numFmtId="41" fontId="12" fillId="3" borderId="17" xfId="3" applyFont="1" applyFill="1" applyBorder="1" applyAlignment="1">
      <alignment horizontal="center" vertical="center"/>
    </xf>
    <xf numFmtId="41" fontId="12" fillId="3" borderId="2" xfId="3" applyFont="1" applyFill="1" applyBorder="1" applyAlignment="1">
      <alignment horizontal="center" vertical="center"/>
    </xf>
    <xf numFmtId="41" fontId="12" fillId="3" borderId="18" xfId="3" applyFont="1" applyFill="1" applyBorder="1" applyAlignment="1">
      <alignment horizontal="center" vertical="center"/>
    </xf>
    <xf numFmtId="41" fontId="0" fillId="2" borderId="19" xfId="3" applyFont="1" applyFill="1" applyBorder="1" applyAlignment="1">
      <alignment horizontal="center" vertical="center"/>
    </xf>
    <xf numFmtId="41" fontId="1" fillId="2" borderId="20" xfId="3" applyFont="1" applyFill="1" applyBorder="1" applyAlignment="1">
      <alignment horizontal="center" vertical="center"/>
    </xf>
    <xf numFmtId="41" fontId="1" fillId="2" borderId="21" xfId="3" applyFont="1" applyFill="1" applyBorder="1" applyAlignment="1">
      <alignment horizontal="center" vertical="center"/>
    </xf>
  </cellXfs>
  <cellStyles count="11">
    <cellStyle name="Header1" xfId="1"/>
    <cellStyle name="Header2" xfId="2"/>
    <cellStyle name="쉼표 [0]" xfId="3" builtinId="6"/>
    <cellStyle name="쉼표 [0] 3" xfId="4"/>
    <cellStyle name="쉼표 [0]_생태자연석옹벽내역서" xfId="5"/>
    <cellStyle name="콤마 [0]_Module1" xfId="6"/>
    <cellStyle name="표준" xfId="0" builtinId="0"/>
    <cellStyle name="표준 3" xfId="7"/>
    <cellStyle name="표준_노측방호책일위(아스콘)-950기초지주450" xfId="8"/>
    <cellStyle name="표준_생태자연석옹벽내역서" xfId="9"/>
    <cellStyle name="표준_설계서-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14</xdr:row>
      <xdr:rowOff>76200</xdr:rowOff>
    </xdr:from>
    <xdr:to>
      <xdr:col>8</xdr:col>
      <xdr:colOff>219075</xdr:colOff>
      <xdr:row>15</xdr:row>
      <xdr:rowOff>219075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5" y="4476750"/>
          <a:ext cx="2743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I10" sqref="I10"/>
    </sheetView>
  </sheetViews>
  <sheetFormatPr defaultRowHeight="24.95" customHeight="1" x14ac:dyDescent="0.15"/>
  <cols>
    <col min="1" max="1" width="7.109375" customWidth="1"/>
    <col min="12" max="12" width="16.88671875" customWidth="1"/>
  </cols>
  <sheetData>
    <row r="1" spans="1:12" ht="24.95" customHeight="1" x14ac:dyDescent="0.1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24.95" customHeight="1" x14ac:dyDescent="0.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24.95" customHeight="1" x14ac:dyDescent="0.15">
      <c r="A3" s="96" t="s">
        <v>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24.95" customHeight="1" x14ac:dyDescent="0.15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24.95" customHeight="1" x14ac:dyDescent="0.1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12" ht="24.95" customHeight="1" x14ac:dyDescent="0.15">
      <c r="A6" s="99" t="s">
        <v>39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ht="24.95" customHeight="1" x14ac:dyDescent="0.1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24.95" customHeight="1" x14ac:dyDescent="0.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24.95" customHeight="1" x14ac:dyDescent="0.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24.95" customHeight="1" x14ac:dyDescent="0.1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24.9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24.95" customHeight="1" x14ac:dyDescent="0.15">
      <c r="A12" s="12"/>
      <c r="B12" s="13"/>
      <c r="C12" s="13"/>
      <c r="D12" s="18"/>
      <c r="E12" s="13"/>
      <c r="F12" s="13"/>
      <c r="G12" s="13"/>
      <c r="H12" s="13"/>
      <c r="I12" s="13"/>
      <c r="J12" s="13"/>
      <c r="K12" s="13"/>
      <c r="L12" s="14"/>
    </row>
    <row r="13" spans="1:12" ht="24.95" customHeight="1" x14ac:dyDescent="0.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</row>
    <row r="14" spans="1:12" ht="24.9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ht="24.95" customHeight="1" x14ac:dyDescent="0.1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6" spans="1:12" ht="24.95" customHeight="1" x14ac:dyDescent="0.1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/>
    </row>
    <row r="17" spans="1:12" ht="24.95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24.95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1:12" ht="24.95" customHeight="1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</row>
  </sheetData>
  <mergeCells count="3">
    <mergeCell ref="A3:L5"/>
    <mergeCell ref="A15:L16"/>
    <mergeCell ref="A6:L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115" zoomScaleNormal="100" zoomScaleSheetLayoutView="115" workbookViewId="0">
      <pane ySplit="3" topLeftCell="A4" activePane="bottomLeft" state="frozen"/>
      <selection activeCell="D14" sqref="D14"/>
      <selection pane="bottomLeft" activeCell="A4" sqref="A4"/>
    </sheetView>
  </sheetViews>
  <sheetFormatPr defaultRowHeight="13.5" x14ac:dyDescent="0.15"/>
  <cols>
    <col min="1" max="1" width="19.5546875" style="69" customWidth="1"/>
    <col min="2" max="2" width="18.77734375" style="69" customWidth="1"/>
    <col min="3" max="3" width="7" style="1" customWidth="1"/>
    <col min="4" max="4" width="5.77734375" style="30" customWidth="1"/>
    <col min="5" max="5" width="9.77734375" style="1" customWidth="1"/>
    <col min="6" max="6" width="10.77734375" style="1" customWidth="1"/>
    <col min="7" max="7" width="9.77734375" style="1" customWidth="1"/>
    <col min="8" max="8" width="10.77734375" style="1" customWidth="1"/>
    <col min="9" max="9" width="9.77734375" style="1" customWidth="1"/>
    <col min="10" max="10" width="10.77734375" style="1" customWidth="1"/>
    <col min="11" max="11" width="9.77734375" style="1" customWidth="1"/>
    <col min="12" max="12" width="10.77734375" style="1" customWidth="1"/>
    <col min="13" max="13" width="11.21875" style="1" customWidth="1"/>
    <col min="14" max="16384" width="8.88671875" style="1"/>
  </cols>
  <sheetData>
    <row r="1" spans="1:13" s="3" customFormat="1" ht="34.5" customHeight="1" x14ac:dyDescent="0.1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4" customFormat="1" ht="19.5" customHeight="1" x14ac:dyDescent="0.15">
      <c r="A2" s="105" t="s">
        <v>13</v>
      </c>
      <c r="B2" s="107" t="s">
        <v>14</v>
      </c>
      <c r="C2" s="109" t="s">
        <v>15</v>
      </c>
      <c r="D2" s="109" t="s">
        <v>16</v>
      </c>
      <c r="E2" s="111" t="s">
        <v>17</v>
      </c>
      <c r="F2" s="111"/>
      <c r="G2" s="111" t="s">
        <v>18</v>
      </c>
      <c r="H2" s="111"/>
      <c r="I2" s="111" t="s">
        <v>19</v>
      </c>
      <c r="J2" s="111"/>
      <c r="K2" s="111" t="s">
        <v>20</v>
      </c>
      <c r="L2" s="111"/>
      <c r="M2" s="112" t="s">
        <v>21</v>
      </c>
    </row>
    <row r="3" spans="1:13" s="4" customFormat="1" ht="19.5" customHeight="1" x14ac:dyDescent="0.15">
      <c r="A3" s="106"/>
      <c r="B3" s="108"/>
      <c r="C3" s="110"/>
      <c r="D3" s="110"/>
      <c r="E3" s="27" t="s">
        <v>22</v>
      </c>
      <c r="F3" s="27" t="s">
        <v>23</v>
      </c>
      <c r="G3" s="27" t="s">
        <v>22</v>
      </c>
      <c r="H3" s="27" t="s">
        <v>23</v>
      </c>
      <c r="I3" s="27" t="s">
        <v>22</v>
      </c>
      <c r="J3" s="27" t="s">
        <v>23</v>
      </c>
      <c r="K3" s="27" t="s">
        <v>22</v>
      </c>
      <c r="L3" s="27" t="s">
        <v>23</v>
      </c>
      <c r="M3" s="113"/>
    </row>
    <row r="4" spans="1:13" s="6" customFormat="1" ht="19.5" customHeight="1" x14ac:dyDescent="0.15">
      <c r="A4" s="64" t="s">
        <v>57</v>
      </c>
      <c r="B4" s="59"/>
      <c r="C4" s="35"/>
      <c r="D4" s="36"/>
      <c r="E4" s="37"/>
      <c r="F4" s="37"/>
      <c r="G4" s="37"/>
      <c r="H4" s="37"/>
      <c r="I4" s="37"/>
      <c r="J4" s="37"/>
      <c r="K4" s="38"/>
      <c r="L4" s="39"/>
      <c r="M4" s="40"/>
    </row>
    <row r="5" spans="1:13" s="6" customFormat="1" ht="19.5" customHeight="1" x14ac:dyDescent="0.15">
      <c r="A5" s="65" t="s">
        <v>40</v>
      </c>
      <c r="B5" s="59" t="s">
        <v>50</v>
      </c>
      <c r="C5" s="35">
        <v>1</v>
      </c>
      <c r="D5" s="36" t="s">
        <v>1</v>
      </c>
      <c r="E5" s="37">
        <f>물가시세표!D5</f>
        <v>18000</v>
      </c>
      <c r="F5" s="37">
        <f>ROUND(C5*E5,0)</f>
        <v>18000</v>
      </c>
      <c r="G5" s="37"/>
      <c r="H5" s="37"/>
      <c r="I5" s="37"/>
      <c r="J5" s="37"/>
      <c r="K5" s="38">
        <f>E5+G5+I5</f>
        <v>18000</v>
      </c>
      <c r="L5" s="38">
        <f>F5+H5+J5</f>
        <v>18000</v>
      </c>
      <c r="M5" s="40"/>
    </row>
    <row r="6" spans="1:13" s="6" customFormat="1" ht="19.5" customHeight="1" x14ac:dyDescent="0.15">
      <c r="A6" s="66" t="s">
        <v>30</v>
      </c>
      <c r="B6" s="61"/>
      <c r="C6" s="41"/>
      <c r="D6" s="42"/>
      <c r="E6" s="39"/>
      <c r="F6" s="43">
        <f>F5</f>
        <v>18000</v>
      </c>
      <c r="G6" s="39"/>
      <c r="H6" s="43"/>
      <c r="I6" s="39"/>
      <c r="J6" s="43"/>
      <c r="K6" s="39"/>
      <c r="L6" s="43">
        <f>L5</f>
        <v>18000</v>
      </c>
      <c r="M6" s="44"/>
    </row>
    <row r="7" spans="1:13" s="6" customFormat="1" ht="19.5" customHeight="1" x14ac:dyDescent="0.15">
      <c r="A7" s="64" t="s">
        <v>31</v>
      </c>
      <c r="B7" s="59"/>
      <c r="C7" s="35"/>
      <c r="D7" s="36"/>
      <c r="E7" s="37"/>
      <c r="F7" s="37"/>
      <c r="G7" s="37"/>
      <c r="H7" s="37"/>
      <c r="I7" s="37"/>
      <c r="J7" s="37"/>
      <c r="K7" s="38"/>
      <c r="L7" s="38"/>
      <c r="M7" s="40"/>
    </row>
    <row r="8" spans="1:13" s="6" customFormat="1" ht="19.5" customHeight="1" x14ac:dyDescent="0.15">
      <c r="A8" s="67" t="s">
        <v>41</v>
      </c>
      <c r="B8" s="60"/>
      <c r="C8" s="35">
        <v>1</v>
      </c>
      <c r="D8" s="36" t="s">
        <v>1</v>
      </c>
      <c r="E8" s="37">
        <f>일위대가표!F8</f>
        <v>312</v>
      </c>
      <c r="F8" s="37">
        <f>ROUND(C8*E8,0)</f>
        <v>312</v>
      </c>
      <c r="G8" s="37">
        <f>일위대가표!H8</f>
        <v>10385</v>
      </c>
      <c r="H8" s="37">
        <f>ROUND(C8*G8,0)</f>
        <v>10385</v>
      </c>
      <c r="I8" s="37"/>
      <c r="J8" s="37"/>
      <c r="K8" s="38">
        <f>E8+G8+I8</f>
        <v>10697</v>
      </c>
      <c r="L8" s="38">
        <f>F8+H8+J8</f>
        <v>10697</v>
      </c>
      <c r="M8" s="45"/>
    </row>
    <row r="9" spans="1:13" s="6" customFormat="1" ht="19.5" customHeight="1" x14ac:dyDescent="0.15">
      <c r="A9" s="67" t="s">
        <v>37</v>
      </c>
      <c r="B9" s="60"/>
      <c r="C9" s="35">
        <v>1</v>
      </c>
      <c r="D9" s="36" t="s">
        <v>33</v>
      </c>
      <c r="E9" s="37"/>
      <c r="F9" s="37"/>
      <c r="G9" s="37">
        <f>일위대가표!H11</f>
        <v>5660</v>
      </c>
      <c r="H9" s="37">
        <f>ROUND(C9*G9,0)</f>
        <v>5660</v>
      </c>
      <c r="I9" s="37"/>
      <c r="J9" s="37"/>
      <c r="K9" s="38">
        <f>E9+G9+I9</f>
        <v>5660</v>
      </c>
      <c r="L9" s="38">
        <f>F9+H9+J9</f>
        <v>5660</v>
      </c>
      <c r="M9" s="45"/>
    </row>
    <row r="10" spans="1:13" s="6" customFormat="1" ht="19.5" customHeight="1" x14ac:dyDescent="0.15">
      <c r="A10" s="66" t="s">
        <v>30</v>
      </c>
      <c r="B10" s="61"/>
      <c r="C10" s="41"/>
      <c r="D10" s="42"/>
      <c r="E10" s="39"/>
      <c r="F10" s="43">
        <f>SUM(F8:F9)</f>
        <v>312</v>
      </c>
      <c r="G10" s="39"/>
      <c r="H10" s="43">
        <f>SUM(H8:H9)</f>
        <v>16045</v>
      </c>
      <c r="I10" s="39"/>
      <c r="J10" s="43"/>
      <c r="K10" s="39"/>
      <c r="L10" s="43">
        <f>SUM(L8:L9)</f>
        <v>16357</v>
      </c>
      <c r="M10" s="44"/>
    </row>
    <row r="11" spans="1:13" s="6" customFormat="1" ht="19.5" customHeight="1" x14ac:dyDescent="0.15">
      <c r="A11" s="65"/>
      <c r="B11" s="60"/>
      <c r="C11" s="35"/>
      <c r="D11" s="36"/>
      <c r="E11" s="37"/>
      <c r="F11" s="39"/>
      <c r="G11" s="37"/>
      <c r="H11" s="37"/>
      <c r="I11" s="37"/>
      <c r="J11" s="37"/>
      <c r="K11" s="38"/>
      <c r="L11" s="39"/>
      <c r="M11" s="45"/>
    </row>
    <row r="12" spans="1:13" s="6" customFormat="1" ht="19.5" customHeight="1" x14ac:dyDescent="0.15">
      <c r="A12" s="64" t="s">
        <v>32</v>
      </c>
      <c r="B12" s="60"/>
      <c r="C12" s="35"/>
      <c r="D12" s="36"/>
      <c r="E12" s="37"/>
      <c r="F12" s="43">
        <f>F6+F10</f>
        <v>18312</v>
      </c>
      <c r="G12" s="37"/>
      <c r="H12" s="43">
        <f>H6+H10</f>
        <v>16045</v>
      </c>
      <c r="I12" s="37"/>
      <c r="J12" s="43"/>
      <c r="K12" s="38"/>
      <c r="L12" s="43">
        <f>SUM(F12:K12)</f>
        <v>34357</v>
      </c>
      <c r="M12" s="45"/>
    </row>
    <row r="13" spans="1:13" s="6" customFormat="1" ht="19.5" customHeight="1" x14ac:dyDescent="0.15">
      <c r="A13" s="68"/>
      <c r="B13" s="70"/>
      <c r="C13" s="46"/>
      <c r="D13" s="47"/>
      <c r="E13" s="48"/>
      <c r="F13" s="49"/>
      <c r="G13" s="48"/>
      <c r="H13" s="49"/>
      <c r="I13" s="48"/>
      <c r="J13" s="49"/>
      <c r="K13" s="48"/>
      <c r="L13" s="49"/>
      <c r="M13" s="50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2" type="noConversion"/>
  <printOptions horizontalCentered="1"/>
  <pageMargins left="0.35433070866141736" right="0.35433070866141736" top="0.44" bottom="0.43" header="0.43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115" zoomScaleNormal="100" zoomScaleSheetLayoutView="115" workbookViewId="0">
      <pane ySplit="3" topLeftCell="A4" activePane="bottomLeft" state="frozen"/>
      <selection activeCell="D14" sqref="D14"/>
      <selection pane="bottomLeft" activeCell="A4" sqref="A4"/>
    </sheetView>
  </sheetViews>
  <sheetFormatPr defaultRowHeight="13.5" x14ac:dyDescent="0.15"/>
  <cols>
    <col min="1" max="1" width="19.5546875" style="69" customWidth="1"/>
    <col min="2" max="2" width="18.77734375" style="69" customWidth="1"/>
    <col min="3" max="3" width="7" style="1" customWidth="1"/>
    <col min="4" max="4" width="5.77734375" style="30" customWidth="1"/>
    <col min="5" max="5" width="9.77734375" style="1" customWidth="1"/>
    <col min="6" max="6" width="10.77734375" style="1" customWidth="1"/>
    <col min="7" max="7" width="9.77734375" style="1" customWidth="1"/>
    <col min="8" max="8" width="10.77734375" style="1" customWidth="1"/>
    <col min="9" max="9" width="9.77734375" style="1" customWidth="1"/>
    <col min="10" max="10" width="10.77734375" style="1" customWidth="1"/>
    <col min="11" max="11" width="9.77734375" style="1" customWidth="1"/>
    <col min="12" max="12" width="10.77734375" style="1" customWidth="1"/>
    <col min="13" max="13" width="11.21875" style="1" customWidth="1"/>
    <col min="14" max="16384" width="8.88671875" style="1"/>
  </cols>
  <sheetData>
    <row r="1" spans="1:13" s="3" customFormat="1" ht="34.5" customHeight="1" x14ac:dyDescent="0.1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4" customFormat="1" ht="19.5" customHeight="1" x14ac:dyDescent="0.15">
      <c r="A2" s="105" t="s">
        <v>13</v>
      </c>
      <c r="B2" s="107" t="s">
        <v>14</v>
      </c>
      <c r="C2" s="109" t="s">
        <v>15</v>
      </c>
      <c r="D2" s="109" t="s">
        <v>16</v>
      </c>
      <c r="E2" s="111" t="s">
        <v>17</v>
      </c>
      <c r="F2" s="111"/>
      <c r="G2" s="111" t="s">
        <v>18</v>
      </c>
      <c r="H2" s="111"/>
      <c r="I2" s="111" t="s">
        <v>19</v>
      </c>
      <c r="J2" s="111"/>
      <c r="K2" s="111" t="s">
        <v>20</v>
      </c>
      <c r="L2" s="111"/>
      <c r="M2" s="112" t="s">
        <v>21</v>
      </c>
    </row>
    <row r="3" spans="1:13" s="4" customFormat="1" ht="19.5" customHeight="1" x14ac:dyDescent="0.15">
      <c r="A3" s="106"/>
      <c r="B3" s="108"/>
      <c r="C3" s="110"/>
      <c r="D3" s="110"/>
      <c r="E3" s="27" t="s">
        <v>22</v>
      </c>
      <c r="F3" s="27" t="s">
        <v>23</v>
      </c>
      <c r="G3" s="27" t="s">
        <v>22</v>
      </c>
      <c r="H3" s="27" t="s">
        <v>23</v>
      </c>
      <c r="I3" s="27" t="s">
        <v>22</v>
      </c>
      <c r="J3" s="27" t="s">
        <v>23</v>
      </c>
      <c r="K3" s="27" t="s">
        <v>22</v>
      </c>
      <c r="L3" s="27" t="s">
        <v>23</v>
      </c>
      <c r="M3" s="113"/>
    </row>
    <row r="4" spans="1:13" s="6" customFormat="1" ht="19.5" customHeight="1" x14ac:dyDescent="0.15">
      <c r="A4" s="64" t="s">
        <v>56</v>
      </c>
      <c r="B4" s="59"/>
      <c r="C4" s="35"/>
      <c r="D4" s="36"/>
      <c r="E4" s="37"/>
      <c r="F4" s="37"/>
      <c r="G4" s="37"/>
      <c r="H4" s="37"/>
      <c r="I4" s="37"/>
      <c r="J4" s="37"/>
      <c r="K4" s="38"/>
      <c r="L4" s="39"/>
      <c r="M4" s="40"/>
    </row>
    <row r="5" spans="1:13" s="6" customFormat="1" ht="19.5" customHeight="1" x14ac:dyDescent="0.15">
      <c r="A5" s="65" t="s">
        <v>40</v>
      </c>
      <c r="B5" s="92" t="s">
        <v>52</v>
      </c>
      <c r="C5" s="35">
        <v>1</v>
      </c>
      <c r="D5" s="36" t="s">
        <v>1</v>
      </c>
      <c r="E5" s="37">
        <f>물가시세표!D6</f>
        <v>21000</v>
      </c>
      <c r="F5" s="37">
        <f>ROUND(C5*E5,0)</f>
        <v>21000</v>
      </c>
      <c r="G5" s="37"/>
      <c r="H5" s="37"/>
      <c r="I5" s="37"/>
      <c r="J5" s="37"/>
      <c r="K5" s="38">
        <f>E5+G5+I5</f>
        <v>21000</v>
      </c>
      <c r="L5" s="38">
        <f>F5+H5+J5</f>
        <v>21000</v>
      </c>
      <c r="M5" s="40"/>
    </row>
    <row r="6" spans="1:13" s="6" customFormat="1" ht="19.5" customHeight="1" x14ac:dyDescent="0.15">
      <c r="A6" s="66" t="s">
        <v>30</v>
      </c>
      <c r="B6" s="61"/>
      <c r="C6" s="41"/>
      <c r="D6" s="42"/>
      <c r="E6" s="39"/>
      <c r="F6" s="43">
        <f>F5</f>
        <v>21000</v>
      </c>
      <c r="G6" s="39"/>
      <c r="H6" s="43"/>
      <c r="I6" s="39"/>
      <c r="J6" s="43"/>
      <c r="K6" s="39"/>
      <c r="L6" s="43">
        <f>L5</f>
        <v>21000</v>
      </c>
      <c r="M6" s="44"/>
    </row>
    <row r="7" spans="1:13" s="6" customFormat="1" ht="19.5" customHeight="1" x14ac:dyDescent="0.15">
      <c r="A7" s="64" t="s">
        <v>31</v>
      </c>
      <c r="B7" s="59"/>
      <c r="C7" s="35"/>
      <c r="D7" s="36"/>
      <c r="E7" s="37"/>
      <c r="F7" s="37"/>
      <c r="G7" s="37"/>
      <c r="H7" s="37"/>
      <c r="I7" s="37"/>
      <c r="J7" s="37"/>
      <c r="K7" s="38"/>
      <c r="L7" s="38"/>
      <c r="M7" s="40"/>
    </row>
    <row r="8" spans="1:13" s="6" customFormat="1" ht="19.5" customHeight="1" x14ac:dyDescent="0.15">
      <c r="A8" s="67" t="s">
        <v>41</v>
      </c>
      <c r="B8" s="60"/>
      <c r="C8" s="35">
        <v>1</v>
      </c>
      <c r="D8" s="36" t="s">
        <v>1</v>
      </c>
      <c r="E8" s="37">
        <f>일위대가표!F8</f>
        <v>312</v>
      </c>
      <c r="F8" s="37">
        <f>ROUND(C8*E8,0)</f>
        <v>312</v>
      </c>
      <c r="G8" s="37">
        <f>일위대가표!H8</f>
        <v>10385</v>
      </c>
      <c r="H8" s="37">
        <f>ROUND(C8*G8,0)</f>
        <v>10385</v>
      </c>
      <c r="I8" s="37"/>
      <c r="J8" s="37"/>
      <c r="K8" s="38">
        <f>E8+G8+I8</f>
        <v>10697</v>
      </c>
      <c r="L8" s="38">
        <f>F8+H8+J8</f>
        <v>10697</v>
      </c>
      <c r="M8" s="45"/>
    </row>
    <row r="9" spans="1:13" s="6" customFormat="1" ht="19.5" customHeight="1" x14ac:dyDescent="0.15">
      <c r="A9" s="67" t="s">
        <v>37</v>
      </c>
      <c r="B9" s="60"/>
      <c r="C9" s="35">
        <v>1</v>
      </c>
      <c r="D9" s="36" t="s">
        <v>33</v>
      </c>
      <c r="E9" s="37"/>
      <c r="F9" s="37"/>
      <c r="G9" s="37">
        <f>일위대가표!H11</f>
        <v>5660</v>
      </c>
      <c r="H9" s="37">
        <f>ROUND(C9*G9,0)</f>
        <v>5660</v>
      </c>
      <c r="I9" s="37"/>
      <c r="J9" s="37"/>
      <c r="K9" s="38">
        <f>E9+G9+I9</f>
        <v>5660</v>
      </c>
      <c r="L9" s="38">
        <f>F9+H9+J9</f>
        <v>5660</v>
      </c>
      <c r="M9" s="45"/>
    </row>
    <row r="10" spans="1:13" s="6" customFormat="1" ht="19.5" customHeight="1" x14ac:dyDescent="0.15">
      <c r="A10" s="66" t="s">
        <v>30</v>
      </c>
      <c r="B10" s="61"/>
      <c r="C10" s="41"/>
      <c r="D10" s="42"/>
      <c r="E10" s="39"/>
      <c r="F10" s="43">
        <f>SUM(F8:F9)</f>
        <v>312</v>
      </c>
      <c r="G10" s="39"/>
      <c r="H10" s="43">
        <f>SUM(H8:H9)</f>
        <v>16045</v>
      </c>
      <c r="I10" s="39"/>
      <c r="J10" s="43"/>
      <c r="K10" s="39"/>
      <c r="L10" s="43">
        <f>SUM(L8:L9)</f>
        <v>16357</v>
      </c>
      <c r="M10" s="44"/>
    </row>
    <row r="11" spans="1:13" s="6" customFormat="1" ht="19.5" customHeight="1" x14ac:dyDescent="0.15">
      <c r="A11" s="65"/>
      <c r="B11" s="60"/>
      <c r="C11" s="35"/>
      <c r="D11" s="36"/>
      <c r="E11" s="37"/>
      <c r="F11" s="39"/>
      <c r="G11" s="37"/>
      <c r="H11" s="37"/>
      <c r="I11" s="37"/>
      <c r="J11" s="37"/>
      <c r="K11" s="38"/>
      <c r="L11" s="39"/>
      <c r="M11" s="45"/>
    </row>
    <row r="12" spans="1:13" s="6" customFormat="1" ht="19.5" customHeight="1" x14ac:dyDescent="0.15">
      <c r="A12" s="64" t="s">
        <v>32</v>
      </c>
      <c r="B12" s="60"/>
      <c r="C12" s="35"/>
      <c r="D12" s="36"/>
      <c r="E12" s="37"/>
      <c r="F12" s="43">
        <f>F6+F10</f>
        <v>21312</v>
      </c>
      <c r="G12" s="37"/>
      <c r="H12" s="43">
        <f>H6+H10</f>
        <v>16045</v>
      </c>
      <c r="I12" s="37"/>
      <c r="J12" s="43"/>
      <c r="K12" s="38"/>
      <c r="L12" s="43">
        <f>SUM(F12:K12)</f>
        <v>37357</v>
      </c>
      <c r="M12" s="45"/>
    </row>
    <row r="13" spans="1:13" s="6" customFormat="1" ht="19.5" customHeight="1" x14ac:dyDescent="0.15">
      <c r="A13" s="68"/>
      <c r="B13" s="70"/>
      <c r="C13" s="46"/>
      <c r="D13" s="47"/>
      <c r="E13" s="48"/>
      <c r="F13" s="49"/>
      <c r="G13" s="48"/>
      <c r="H13" s="49"/>
      <c r="I13" s="48"/>
      <c r="J13" s="49"/>
      <c r="K13" s="48"/>
      <c r="L13" s="49"/>
      <c r="M13" s="50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2" type="noConversion"/>
  <printOptions horizontalCentered="1"/>
  <pageMargins left="0.35433070866141736" right="0.35433070866141736" top="0.44" bottom="0.43" header="0.43" footer="0.1574803149606299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115" zoomScaleNormal="100" zoomScaleSheetLayoutView="115" workbookViewId="0">
      <pane ySplit="3" topLeftCell="A4" activePane="bottomLeft" state="frozen"/>
      <selection activeCell="D14" sqref="D14"/>
      <selection pane="bottomLeft" activeCell="A4" sqref="A4"/>
    </sheetView>
  </sheetViews>
  <sheetFormatPr defaultRowHeight="13.5" x14ac:dyDescent="0.15"/>
  <cols>
    <col min="1" max="1" width="19.5546875" style="69" customWidth="1"/>
    <col min="2" max="2" width="18.77734375" style="69" customWidth="1"/>
    <col min="3" max="3" width="7" style="1" customWidth="1"/>
    <col min="4" max="4" width="5.77734375" style="30" customWidth="1"/>
    <col min="5" max="5" width="9.77734375" style="1" customWidth="1"/>
    <col min="6" max="6" width="10.77734375" style="1" customWidth="1"/>
    <col min="7" max="7" width="9.77734375" style="1" customWidth="1"/>
    <col min="8" max="8" width="10.77734375" style="1" customWidth="1"/>
    <col min="9" max="9" width="9.77734375" style="1" customWidth="1"/>
    <col min="10" max="10" width="10.77734375" style="1" customWidth="1"/>
    <col min="11" max="11" width="9.77734375" style="1" customWidth="1"/>
    <col min="12" max="12" width="10.77734375" style="1" customWidth="1"/>
    <col min="13" max="13" width="11.21875" style="1" customWidth="1"/>
    <col min="14" max="16384" width="8.88671875" style="1"/>
  </cols>
  <sheetData>
    <row r="1" spans="1:13" s="3" customFormat="1" ht="34.5" customHeight="1" x14ac:dyDescent="0.1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4" customFormat="1" ht="19.5" customHeight="1" x14ac:dyDescent="0.15">
      <c r="A2" s="105" t="s">
        <v>13</v>
      </c>
      <c r="B2" s="107" t="s">
        <v>14</v>
      </c>
      <c r="C2" s="109" t="s">
        <v>15</v>
      </c>
      <c r="D2" s="109" t="s">
        <v>16</v>
      </c>
      <c r="E2" s="111" t="s">
        <v>17</v>
      </c>
      <c r="F2" s="111"/>
      <c r="G2" s="111" t="s">
        <v>18</v>
      </c>
      <c r="H2" s="111"/>
      <c r="I2" s="111" t="s">
        <v>19</v>
      </c>
      <c r="J2" s="111"/>
      <c r="K2" s="111" t="s">
        <v>20</v>
      </c>
      <c r="L2" s="111"/>
      <c r="M2" s="112" t="s">
        <v>21</v>
      </c>
    </row>
    <row r="3" spans="1:13" s="4" customFormat="1" ht="19.5" customHeight="1" x14ac:dyDescent="0.15">
      <c r="A3" s="106"/>
      <c r="B3" s="108"/>
      <c r="C3" s="110"/>
      <c r="D3" s="110"/>
      <c r="E3" s="27" t="s">
        <v>22</v>
      </c>
      <c r="F3" s="27" t="s">
        <v>23</v>
      </c>
      <c r="G3" s="27" t="s">
        <v>22</v>
      </c>
      <c r="H3" s="27" t="s">
        <v>23</v>
      </c>
      <c r="I3" s="27" t="s">
        <v>22</v>
      </c>
      <c r="J3" s="27" t="s">
        <v>23</v>
      </c>
      <c r="K3" s="27" t="s">
        <v>22</v>
      </c>
      <c r="L3" s="27" t="s">
        <v>23</v>
      </c>
      <c r="M3" s="113"/>
    </row>
    <row r="4" spans="1:13" s="6" customFormat="1" ht="19.5" customHeight="1" x14ac:dyDescent="0.15">
      <c r="A4" s="64" t="s">
        <v>56</v>
      </c>
      <c r="B4" s="59"/>
      <c r="C4" s="35"/>
      <c r="D4" s="36"/>
      <c r="E4" s="37"/>
      <c r="F4" s="37"/>
      <c r="G4" s="37"/>
      <c r="H4" s="37"/>
      <c r="I4" s="37"/>
      <c r="J4" s="37"/>
      <c r="K4" s="38"/>
      <c r="L4" s="39"/>
      <c r="M4" s="40"/>
    </row>
    <row r="5" spans="1:13" s="6" customFormat="1" ht="19.5" customHeight="1" x14ac:dyDescent="0.15">
      <c r="A5" s="65" t="s">
        <v>40</v>
      </c>
      <c r="B5" s="92" t="s">
        <v>54</v>
      </c>
      <c r="C5" s="35">
        <v>1</v>
      </c>
      <c r="D5" s="36" t="s">
        <v>1</v>
      </c>
      <c r="E5" s="37">
        <f>물가시세표!D7</f>
        <v>32000</v>
      </c>
      <c r="F5" s="37">
        <f>ROUND(C5*E5,0)</f>
        <v>32000</v>
      </c>
      <c r="G5" s="37"/>
      <c r="H5" s="37"/>
      <c r="I5" s="37"/>
      <c r="J5" s="37"/>
      <c r="K5" s="38">
        <f>E5+G5+I5</f>
        <v>32000</v>
      </c>
      <c r="L5" s="38">
        <f>F5+H5+J5</f>
        <v>32000</v>
      </c>
      <c r="M5" s="40"/>
    </row>
    <row r="6" spans="1:13" s="6" customFormat="1" ht="19.5" customHeight="1" x14ac:dyDescent="0.15">
      <c r="A6" s="66" t="s">
        <v>30</v>
      </c>
      <c r="B6" s="61"/>
      <c r="C6" s="41"/>
      <c r="D6" s="42"/>
      <c r="E6" s="39"/>
      <c r="F6" s="43">
        <f>F5</f>
        <v>32000</v>
      </c>
      <c r="G6" s="39"/>
      <c r="H6" s="43"/>
      <c r="I6" s="39"/>
      <c r="J6" s="43"/>
      <c r="K6" s="39"/>
      <c r="L6" s="43">
        <f>L5</f>
        <v>32000</v>
      </c>
      <c r="M6" s="44"/>
    </row>
    <row r="7" spans="1:13" s="6" customFormat="1" ht="19.5" customHeight="1" x14ac:dyDescent="0.15">
      <c r="A7" s="64" t="s">
        <v>31</v>
      </c>
      <c r="B7" s="59"/>
      <c r="C7" s="35"/>
      <c r="D7" s="36"/>
      <c r="E7" s="37"/>
      <c r="F7" s="37"/>
      <c r="G7" s="37"/>
      <c r="H7" s="37"/>
      <c r="I7" s="37"/>
      <c r="J7" s="37"/>
      <c r="K7" s="38"/>
      <c r="L7" s="38"/>
      <c r="M7" s="40"/>
    </row>
    <row r="8" spans="1:13" s="6" customFormat="1" ht="19.5" customHeight="1" x14ac:dyDescent="0.15">
      <c r="A8" s="67" t="s">
        <v>41</v>
      </c>
      <c r="B8" s="60"/>
      <c r="C8" s="35">
        <v>1</v>
      </c>
      <c r="D8" s="36" t="s">
        <v>1</v>
      </c>
      <c r="E8" s="37">
        <f>일위대가표!F8</f>
        <v>312</v>
      </c>
      <c r="F8" s="37">
        <f>ROUND(C8*E8,0)</f>
        <v>312</v>
      </c>
      <c r="G8" s="37">
        <f>일위대가표!H8</f>
        <v>10385</v>
      </c>
      <c r="H8" s="37">
        <f>ROUND(C8*G8,0)</f>
        <v>10385</v>
      </c>
      <c r="I8" s="37"/>
      <c r="J8" s="37"/>
      <c r="K8" s="38">
        <f>E8+G8+I8</f>
        <v>10697</v>
      </c>
      <c r="L8" s="38">
        <f>F8+H8+J8</f>
        <v>10697</v>
      </c>
      <c r="M8" s="45"/>
    </row>
    <row r="9" spans="1:13" s="6" customFormat="1" ht="19.5" customHeight="1" x14ac:dyDescent="0.15">
      <c r="A9" s="67" t="s">
        <v>37</v>
      </c>
      <c r="B9" s="60"/>
      <c r="C9" s="35">
        <v>1</v>
      </c>
      <c r="D9" s="36" t="s">
        <v>33</v>
      </c>
      <c r="E9" s="37"/>
      <c r="F9" s="37"/>
      <c r="G9" s="37">
        <f>일위대가표!H11</f>
        <v>5660</v>
      </c>
      <c r="H9" s="37">
        <f>ROUND(C9*G9,0)</f>
        <v>5660</v>
      </c>
      <c r="I9" s="37"/>
      <c r="J9" s="37"/>
      <c r="K9" s="38">
        <f>E9+G9+I9</f>
        <v>5660</v>
      </c>
      <c r="L9" s="38">
        <f>F9+H9+J9</f>
        <v>5660</v>
      </c>
      <c r="M9" s="45"/>
    </row>
    <row r="10" spans="1:13" s="6" customFormat="1" ht="19.5" customHeight="1" x14ac:dyDescent="0.15">
      <c r="A10" s="66" t="s">
        <v>30</v>
      </c>
      <c r="B10" s="61"/>
      <c r="C10" s="41"/>
      <c r="D10" s="42"/>
      <c r="E10" s="39"/>
      <c r="F10" s="43">
        <f>SUM(F8:F9)</f>
        <v>312</v>
      </c>
      <c r="G10" s="39"/>
      <c r="H10" s="43">
        <f>SUM(H8:H9)</f>
        <v>16045</v>
      </c>
      <c r="I10" s="39"/>
      <c r="J10" s="43"/>
      <c r="K10" s="39"/>
      <c r="L10" s="43">
        <f>SUM(L8:L9)</f>
        <v>16357</v>
      </c>
      <c r="M10" s="44"/>
    </row>
    <row r="11" spans="1:13" s="6" customFormat="1" ht="19.5" customHeight="1" x14ac:dyDescent="0.15">
      <c r="A11" s="65"/>
      <c r="B11" s="60"/>
      <c r="C11" s="35"/>
      <c r="D11" s="36"/>
      <c r="E11" s="37"/>
      <c r="F11" s="39"/>
      <c r="G11" s="37"/>
      <c r="H11" s="37"/>
      <c r="I11" s="37"/>
      <c r="J11" s="37"/>
      <c r="K11" s="38"/>
      <c r="L11" s="39"/>
      <c r="M11" s="45"/>
    </row>
    <row r="12" spans="1:13" s="6" customFormat="1" ht="19.5" customHeight="1" x14ac:dyDescent="0.15">
      <c r="A12" s="64" t="s">
        <v>32</v>
      </c>
      <c r="B12" s="60"/>
      <c r="C12" s="35"/>
      <c r="D12" s="36"/>
      <c r="E12" s="37"/>
      <c r="F12" s="43">
        <f>F6+F10</f>
        <v>32312</v>
      </c>
      <c r="G12" s="37"/>
      <c r="H12" s="43">
        <f>H6+H10</f>
        <v>16045</v>
      </c>
      <c r="I12" s="37"/>
      <c r="J12" s="43"/>
      <c r="K12" s="38"/>
      <c r="L12" s="43">
        <f>SUM(F12:K12)</f>
        <v>48357</v>
      </c>
      <c r="M12" s="45"/>
    </row>
    <row r="13" spans="1:13" s="6" customFormat="1" ht="19.5" customHeight="1" x14ac:dyDescent="0.15">
      <c r="A13" s="68"/>
      <c r="B13" s="70"/>
      <c r="C13" s="46"/>
      <c r="D13" s="47"/>
      <c r="E13" s="48"/>
      <c r="F13" s="49"/>
      <c r="G13" s="48"/>
      <c r="H13" s="49"/>
      <c r="I13" s="48"/>
      <c r="J13" s="49"/>
      <c r="K13" s="48"/>
      <c r="L13" s="49"/>
      <c r="M13" s="50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2" type="noConversion"/>
  <printOptions horizontalCentered="1"/>
  <pageMargins left="0.35433070866141736" right="0.35433070866141736" top="0.44" bottom="0.43" header="0.43" footer="0.1574803149606299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115" zoomScaleNormal="100" zoomScaleSheetLayoutView="115" workbookViewId="0">
      <pane ySplit="3" topLeftCell="A4" activePane="bottomLeft" state="frozen"/>
      <selection activeCell="D14" sqref="D14"/>
      <selection pane="bottomLeft" activeCell="A4" sqref="A4"/>
    </sheetView>
  </sheetViews>
  <sheetFormatPr defaultRowHeight="13.5" x14ac:dyDescent="0.15"/>
  <cols>
    <col min="1" max="1" width="19.5546875" style="69" customWidth="1"/>
    <col min="2" max="2" width="18.77734375" style="69" customWidth="1"/>
    <col min="3" max="3" width="7" style="1" customWidth="1"/>
    <col min="4" max="4" width="5.77734375" style="30" customWidth="1"/>
    <col min="5" max="5" width="9.77734375" style="1" customWidth="1"/>
    <col min="6" max="6" width="10.77734375" style="1" customWidth="1"/>
    <col min="7" max="7" width="9.77734375" style="1" customWidth="1"/>
    <col min="8" max="8" width="10.77734375" style="1" customWidth="1"/>
    <col min="9" max="9" width="9.77734375" style="1" customWidth="1"/>
    <col min="10" max="10" width="10.77734375" style="1" customWidth="1"/>
    <col min="11" max="11" width="9.77734375" style="1" customWidth="1"/>
    <col min="12" max="12" width="10.77734375" style="1" customWidth="1"/>
    <col min="13" max="13" width="11.21875" style="1" customWidth="1"/>
    <col min="14" max="16384" width="8.88671875" style="1"/>
  </cols>
  <sheetData>
    <row r="1" spans="1:13" s="3" customFormat="1" ht="34.5" customHeight="1" x14ac:dyDescent="0.1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4" customFormat="1" ht="19.5" customHeight="1" x14ac:dyDescent="0.15">
      <c r="A2" s="105" t="s">
        <v>13</v>
      </c>
      <c r="B2" s="107" t="s">
        <v>14</v>
      </c>
      <c r="C2" s="109" t="s">
        <v>15</v>
      </c>
      <c r="D2" s="109" t="s">
        <v>16</v>
      </c>
      <c r="E2" s="111" t="s">
        <v>17</v>
      </c>
      <c r="F2" s="111"/>
      <c r="G2" s="111" t="s">
        <v>18</v>
      </c>
      <c r="H2" s="111"/>
      <c r="I2" s="111" t="s">
        <v>19</v>
      </c>
      <c r="J2" s="111"/>
      <c r="K2" s="111" t="s">
        <v>20</v>
      </c>
      <c r="L2" s="111"/>
      <c r="M2" s="112" t="s">
        <v>21</v>
      </c>
    </row>
    <row r="3" spans="1:13" s="4" customFormat="1" ht="19.5" customHeight="1" x14ac:dyDescent="0.15">
      <c r="A3" s="106"/>
      <c r="B3" s="108"/>
      <c r="C3" s="110"/>
      <c r="D3" s="110"/>
      <c r="E3" s="27" t="s">
        <v>22</v>
      </c>
      <c r="F3" s="27" t="s">
        <v>23</v>
      </c>
      <c r="G3" s="27" t="s">
        <v>22</v>
      </c>
      <c r="H3" s="27" t="s">
        <v>23</v>
      </c>
      <c r="I3" s="27" t="s">
        <v>22</v>
      </c>
      <c r="J3" s="27" t="s">
        <v>23</v>
      </c>
      <c r="K3" s="27" t="s">
        <v>22</v>
      </c>
      <c r="L3" s="27" t="s">
        <v>23</v>
      </c>
      <c r="M3" s="113"/>
    </row>
    <row r="4" spans="1:13" s="6" customFormat="1" ht="19.5" customHeight="1" x14ac:dyDescent="0.15">
      <c r="A4" s="64" t="s">
        <v>56</v>
      </c>
      <c r="B4" s="59"/>
      <c r="C4" s="35"/>
      <c r="D4" s="36"/>
      <c r="E4" s="37"/>
      <c r="F4" s="37"/>
      <c r="G4" s="37"/>
      <c r="H4" s="37"/>
      <c r="I4" s="37"/>
      <c r="J4" s="37"/>
      <c r="K4" s="38"/>
      <c r="L4" s="39"/>
      <c r="M4" s="40"/>
    </row>
    <row r="5" spans="1:13" s="6" customFormat="1" ht="19.5" customHeight="1" x14ac:dyDescent="0.15">
      <c r="A5" s="65" t="s">
        <v>40</v>
      </c>
      <c r="B5" s="59" t="s">
        <v>48</v>
      </c>
      <c r="C5" s="35">
        <v>1</v>
      </c>
      <c r="D5" s="36" t="s">
        <v>1</v>
      </c>
      <c r="E5" s="37">
        <f>물가시세표!D8</f>
        <v>50000</v>
      </c>
      <c r="F5" s="37">
        <f>ROUND(C5*E5,0)</f>
        <v>50000</v>
      </c>
      <c r="G5" s="37"/>
      <c r="H5" s="37"/>
      <c r="I5" s="37"/>
      <c r="J5" s="37"/>
      <c r="K5" s="38">
        <f>E5+G5+I5</f>
        <v>50000</v>
      </c>
      <c r="L5" s="38">
        <f>F5+H5+J5</f>
        <v>50000</v>
      </c>
      <c r="M5" s="40"/>
    </row>
    <row r="6" spans="1:13" s="6" customFormat="1" ht="19.5" customHeight="1" x14ac:dyDescent="0.15">
      <c r="A6" s="66" t="s">
        <v>30</v>
      </c>
      <c r="B6" s="61"/>
      <c r="C6" s="41"/>
      <c r="D6" s="42"/>
      <c r="E6" s="39"/>
      <c r="F6" s="43">
        <f>F5</f>
        <v>50000</v>
      </c>
      <c r="G6" s="39"/>
      <c r="H6" s="43"/>
      <c r="I6" s="39"/>
      <c r="J6" s="43"/>
      <c r="K6" s="39"/>
      <c r="L6" s="43">
        <f>L5</f>
        <v>50000</v>
      </c>
      <c r="M6" s="44"/>
    </row>
    <row r="7" spans="1:13" s="6" customFormat="1" ht="19.5" customHeight="1" x14ac:dyDescent="0.15">
      <c r="A7" s="64" t="s">
        <v>31</v>
      </c>
      <c r="B7" s="59"/>
      <c r="C7" s="35"/>
      <c r="D7" s="36"/>
      <c r="E7" s="37"/>
      <c r="F7" s="37"/>
      <c r="G7" s="37"/>
      <c r="H7" s="37"/>
      <c r="I7" s="37"/>
      <c r="J7" s="37"/>
      <c r="K7" s="38"/>
      <c r="L7" s="38"/>
      <c r="M7" s="40"/>
    </row>
    <row r="8" spans="1:13" s="6" customFormat="1" ht="19.5" customHeight="1" x14ac:dyDescent="0.15">
      <c r="A8" s="67" t="s">
        <v>41</v>
      </c>
      <c r="B8" s="60"/>
      <c r="C8" s="35">
        <v>1</v>
      </c>
      <c r="D8" s="36" t="s">
        <v>1</v>
      </c>
      <c r="E8" s="37">
        <f>일위대가표!F8</f>
        <v>312</v>
      </c>
      <c r="F8" s="37">
        <f>ROUND(C8*E8,0)</f>
        <v>312</v>
      </c>
      <c r="G8" s="37">
        <f>일위대가표!H8</f>
        <v>10385</v>
      </c>
      <c r="H8" s="37">
        <f>ROUND(C8*G8,0)</f>
        <v>10385</v>
      </c>
      <c r="I8" s="37"/>
      <c r="J8" s="37"/>
      <c r="K8" s="38">
        <f>E8+G8+I8</f>
        <v>10697</v>
      </c>
      <c r="L8" s="38">
        <f>F8+H8+J8</f>
        <v>10697</v>
      </c>
      <c r="M8" s="45"/>
    </row>
    <row r="9" spans="1:13" s="6" customFormat="1" ht="19.5" customHeight="1" x14ac:dyDescent="0.15">
      <c r="A9" s="67" t="s">
        <v>37</v>
      </c>
      <c r="B9" s="60"/>
      <c r="C9" s="35">
        <v>1</v>
      </c>
      <c r="D9" s="36" t="s">
        <v>33</v>
      </c>
      <c r="E9" s="37"/>
      <c r="F9" s="37"/>
      <c r="G9" s="37">
        <f>일위대가표!H11</f>
        <v>5660</v>
      </c>
      <c r="H9" s="37">
        <f>ROUND(C9*G9,0)</f>
        <v>5660</v>
      </c>
      <c r="I9" s="37"/>
      <c r="J9" s="37"/>
      <c r="K9" s="38">
        <f>E9+G9+I9</f>
        <v>5660</v>
      </c>
      <c r="L9" s="38">
        <f>F9+H9+J9</f>
        <v>5660</v>
      </c>
      <c r="M9" s="45"/>
    </row>
    <row r="10" spans="1:13" s="6" customFormat="1" ht="19.5" customHeight="1" x14ac:dyDescent="0.15">
      <c r="A10" s="66" t="s">
        <v>30</v>
      </c>
      <c r="B10" s="61"/>
      <c r="C10" s="41"/>
      <c r="D10" s="42"/>
      <c r="E10" s="39"/>
      <c r="F10" s="43">
        <f>SUM(F8:F9)</f>
        <v>312</v>
      </c>
      <c r="G10" s="39"/>
      <c r="H10" s="43">
        <f>SUM(H8:H9)</f>
        <v>16045</v>
      </c>
      <c r="I10" s="39"/>
      <c r="J10" s="43"/>
      <c r="K10" s="39"/>
      <c r="L10" s="43">
        <f>SUM(L8:L9)</f>
        <v>16357</v>
      </c>
      <c r="M10" s="44"/>
    </row>
    <row r="11" spans="1:13" s="6" customFormat="1" ht="19.5" customHeight="1" x14ac:dyDescent="0.15">
      <c r="A11" s="65"/>
      <c r="B11" s="60"/>
      <c r="C11" s="35"/>
      <c r="D11" s="36"/>
      <c r="E11" s="37"/>
      <c r="F11" s="39"/>
      <c r="G11" s="37"/>
      <c r="H11" s="37"/>
      <c r="I11" s="37"/>
      <c r="J11" s="37"/>
      <c r="K11" s="38"/>
      <c r="L11" s="39"/>
      <c r="M11" s="45"/>
    </row>
    <row r="12" spans="1:13" s="6" customFormat="1" ht="19.5" customHeight="1" x14ac:dyDescent="0.15">
      <c r="A12" s="64" t="s">
        <v>32</v>
      </c>
      <c r="B12" s="60"/>
      <c r="C12" s="35"/>
      <c r="D12" s="36"/>
      <c r="E12" s="37"/>
      <c r="F12" s="43">
        <f>F6+F10</f>
        <v>50312</v>
      </c>
      <c r="G12" s="37"/>
      <c r="H12" s="43">
        <f>H6+H10</f>
        <v>16045</v>
      </c>
      <c r="I12" s="37"/>
      <c r="J12" s="43"/>
      <c r="K12" s="38"/>
      <c r="L12" s="43">
        <f>SUM(F12:K12)</f>
        <v>66357</v>
      </c>
      <c r="M12" s="45"/>
    </row>
    <row r="13" spans="1:13" s="6" customFormat="1" ht="19.5" customHeight="1" x14ac:dyDescent="0.15">
      <c r="A13" s="68"/>
      <c r="B13" s="70"/>
      <c r="C13" s="46"/>
      <c r="D13" s="47"/>
      <c r="E13" s="48"/>
      <c r="F13" s="49"/>
      <c r="G13" s="48"/>
      <c r="H13" s="49"/>
      <c r="I13" s="48"/>
      <c r="J13" s="49"/>
      <c r="K13" s="48"/>
      <c r="L13" s="49"/>
      <c r="M13" s="50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2" type="noConversion"/>
  <printOptions horizontalCentered="1"/>
  <pageMargins left="0.35433070866141736" right="0.35433070866141736" top="0.44" bottom="0.43" header="0.43" footer="0.15748031496062992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115" zoomScaleNormal="100" zoomScaleSheetLayoutView="115" workbookViewId="0">
      <pane ySplit="3" topLeftCell="A4" activePane="bottomLeft" state="frozen"/>
      <selection activeCell="D14" sqref="D14"/>
      <selection pane="bottomLeft" activeCell="A9" sqref="A9"/>
    </sheetView>
  </sheetViews>
  <sheetFormatPr defaultRowHeight="13.5" x14ac:dyDescent="0.15"/>
  <cols>
    <col min="1" max="1" width="19.5546875" style="69" customWidth="1"/>
    <col min="2" max="2" width="18.77734375" style="69" customWidth="1"/>
    <col min="3" max="3" width="7" style="1" customWidth="1"/>
    <col min="4" max="4" width="5.77734375" style="30" customWidth="1"/>
    <col min="5" max="5" width="9.77734375" style="1" customWidth="1"/>
    <col min="6" max="6" width="10.77734375" style="1" customWidth="1"/>
    <col min="7" max="7" width="9.77734375" style="1" customWidth="1"/>
    <col min="8" max="8" width="10.77734375" style="1" customWidth="1"/>
    <col min="9" max="9" width="9.77734375" style="1" customWidth="1"/>
    <col min="10" max="10" width="10.77734375" style="1" customWidth="1"/>
    <col min="11" max="11" width="9.77734375" style="1" customWidth="1"/>
    <col min="12" max="12" width="10.77734375" style="1" customWidth="1"/>
    <col min="13" max="13" width="11.21875" style="1" customWidth="1"/>
    <col min="14" max="16384" width="8.88671875" style="1"/>
  </cols>
  <sheetData>
    <row r="1" spans="1:13" s="3" customFormat="1" ht="34.5" customHeight="1" x14ac:dyDescent="0.1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4" customFormat="1" ht="19.5" customHeight="1" x14ac:dyDescent="0.15">
      <c r="A2" s="105" t="s">
        <v>13</v>
      </c>
      <c r="B2" s="107" t="s">
        <v>14</v>
      </c>
      <c r="C2" s="109" t="s">
        <v>15</v>
      </c>
      <c r="D2" s="109" t="s">
        <v>16</v>
      </c>
      <c r="E2" s="111" t="s">
        <v>17</v>
      </c>
      <c r="F2" s="111"/>
      <c r="G2" s="111" t="s">
        <v>18</v>
      </c>
      <c r="H2" s="111"/>
      <c r="I2" s="111" t="s">
        <v>19</v>
      </c>
      <c r="J2" s="111"/>
      <c r="K2" s="111" t="s">
        <v>20</v>
      </c>
      <c r="L2" s="111"/>
      <c r="M2" s="112" t="s">
        <v>21</v>
      </c>
    </row>
    <row r="3" spans="1:13" s="4" customFormat="1" ht="19.5" customHeight="1" x14ac:dyDescent="0.15">
      <c r="A3" s="106"/>
      <c r="B3" s="108"/>
      <c r="C3" s="110"/>
      <c r="D3" s="110"/>
      <c r="E3" s="27" t="s">
        <v>22</v>
      </c>
      <c r="F3" s="27" t="s">
        <v>23</v>
      </c>
      <c r="G3" s="27" t="s">
        <v>22</v>
      </c>
      <c r="H3" s="27" t="s">
        <v>23</v>
      </c>
      <c r="I3" s="27" t="s">
        <v>22</v>
      </c>
      <c r="J3" s="27" t="s">
        <v>23</v>
      </c>
      <c r="K3" s="27" t="s">
        <v>22</v>
      </c>
      <c r="L3" s="27" t="s">
        <v>23</v>
      </c>
      <c r="M3" s="113"/>
    </row>
    <row r="4" spans="1:13" s="6" customFormat="1" ht="19.5" customHeight="1" x14ac:dyDescent="0.15">
      <c r="A4" s="64" t="s">
        <v>59</v>
      </c>
      <c r="B4" s="59"/>
      <c r="C4" s="35"/>
      <c r="D4" s="36"/>
      <c r="E4" s="37"/>
      <c r="F4" s="37"/>
      <c r="G4" s="37"/>
      <c r="H4" s="37"/>
      <c r="I4" s="37"/>
      <c r="J4" s="37"/>
      <c r="K4" s="38"/>
      <c r="L4" s="39"/>
      <c r="M4" s="40"/>
    </row>
    <row r="5" spans="1:13" s="6" customFormat="1" ht="19.5" customHeight="1" x14ac:dyDescent="0.15">
      <c r="A5" s="65" t="s">
        <v>58</v>
      </c>
      <c r="B5" s="59" t="s">
        <v>44</v>
      </c>
      <c r="C5" s="35">
        <v>1</v>
      </c>
      <c r="D5" s="36" t="s">
        <v>1</v>
      </c>
      <c r="E5" s="37">
        <f>물가시세표!D9</f>
        <v>30000</v>
      </c>
      <c r="F5" s="37">
        <f>ROUND(C5*E5,0)</f>
        <v>30000</v>
      </c>
      <c r="G5" s="37"/>
      <c r="H5" s="37"/>
      <c r="I5" s="37"/>
      <c r="J5" s="37"/>
      <c r="K5" s="38">
        <f>E5+G5+I5</f>
        <v>30000</v>
      </c>
      <c r="L5" s="38">
        <f>F5+H5+J5</f>
        <v>30000</v>
      </c>
      <c r="M5" s="40"/>
    </row>
    <row r="6" spans="1:13" s="6" customFormat="1" ht="19.5" customHeight="1" x14ac:dyDescent="0.15">
      <c r="A6" s="66" t="s">
        <v>30</v>
      </c>
      <c r="B6" s="61"/>
      <c r="C6" s="41"/>
      <c r="D6" s="42"/>
      <c r="E6" s="39"/>
      <c r="F6" s="43">
        <f>F5</f>
        <v>30000</v>
      </c>
      <c r="G6" s="39"/>
      <c r="H6" s="43"/>
      <c r="I6" s="39"/>
      <c r="J6" s="43"/>
      <c r="K6" s="39"/>
      <c r="L6" s="43">
        <f>L5</f>
        <v>30000</v>
      </c>
      <c r="M6" s="44"/>
    </row>
    <row r="7" spans="1:13" s="6" customFormat="1" ht="19.5" customHeight="1" x14ac:dyDescent="0.15">
      <c r="A7" s="64" t="s">
        <v>31</v>
      </c>
      <c r="B7" s="59"/>
      <c r="C7" s="35"/>
      <c r="D7" s="36"/>
      <c r="E7" s="37"/>
      <c r="F7" s="37"/>
      <c r="G7" s="37"/>
      <c r="H7" s="37"/>
      <c r="I7" s="37"/>
      <c r="J7" s="37"/>
      <c r="K7" s="38"/>
      <c r="L7" s="38"/>
      <c r="M7" s="40"/>
    </row>
    <row r="8" spans="1:13" s="6" customFormat="1" ht="19.5" customHeight="1" x14ac:dyDescent="0.15">
      <c r="A8" s="67" t="s">
        <v>41</v>
      </c>
      <c r="B8" s="60"/>
      <c r="C8" s="35">
        <v>1</v>
      </c>
      <c r="D8" s="36" t="s">
        <v>1</v>
      </c>
      <c r="E8" s="37">
        <f>일위대가표!F8</f>
        <v>312</v>
      </c>
      <c r="F8" s="37">
        <f>ROUND(C8*E8,0)</f>
        <v>312</v>
      </c>
      <c r="G8" s="37">
        <f>일위대가표!H8</f>
        <v>10385</v>
      </c>
      <c r="H8" s="37">
        <f>ROUND(C8*G8,0)</f>
        <v>10385</v>
      </c>
      <c r="I8" s="37"/>
      <c r="J8" s="37"/>
      <c r="K8" s="38">
        <f>E8+G8+I8</f>
        <v>10697</v>
      </c>
      <c r="L8" s="38">
        <f>F8+H8+J8</f>
        <v>10697</v>
      </c>
      <c r="M8" s="45"/>
    </row>
    <row r="9" spans="1:13" s="6" customFormat="1" ht="19.5" customHeight="1" x14ac:dyDescent="0.15">
      <c r="A9" s="67" t="s">
        <v>37</v>
      </c>
      <c r="B9" s="60"/>
      <c r="C9" s="35">
        <v>1</v>
      </c>
      <c r="D9" s="36" t="s">
        <v>33</v>
      </c>
      <c r="E9" s="37"/>
      <c r="F9" s="37"/>
      <c r="G9" s="37">
        <f>일위대가표!H11</f>
        <v>5660</v>
      </c>
      <c r="H9" s="37">
        <f>ROUND(C9*G9,0)</f>
        <v>5660</v>
      </c>
      <c r="I9" s="37"/>
      <c r="J9" s="37"/>
      <c r="K9" s="38">
        <f>E9+G9+I9</f>
        <v>5660</v>
      </c>
      <c r="L9" s="38">
        <f>F9+H9+J9</f>
        <v>5660</v>
      </c>
      <c r="M9" s="45"/>
    </row>
    <row r="10" spans="1:13" s="6" customFormat="1" ht="19.5" customHeight="1" x14ac:dyDescent="0.15">
      <c r="A10" s="66" t="s">
        <v>30</v>
      </c>
      <c r="B10" s="61"/>
      <c r="C10" s="41"/>
      <c r="D10" s="42"/>
      <c r="E10" s="39"/>
      <c r="F10" s="43">
        <f>SUM(F8:F9)</f>
        <v>312</v>
      </c>
      <c r="G10" s="39"/>
      <c r="H10" s="43">
        <f>SUM(H8:H9)</f>
        <v>16045</v>
      </c>
      <c r="I10" s="39"/>
      <c r="J10" s="43"/>
      <c r="K10" s="39"/>
      <c r="L10" s="43">
        <f>SUM(L8:L9)</f>
        <v>16357</v>
      </c>
      <c r="M10" s="44"/>
    </row>
    <row r="11" spans="1:13" s="6" customFormat="1" ht="19.5" customHeight="1" x14ac:dyDescent="0.15">
      <c r="A11" s="65"/>
      <c r="B11" s="60"/>
      <c r="C11" s="35"/>
      <c r="D11" s="36"/>
      <c r="E11" s="37"/>
      <c r="F11" s="39"/>
      <c r="G11" s="37"/>
      <c r="H11" s="37"/>
      <c r="I11" s="37"/>
      <c r="J11" s="37"/>
      <c r="K11" s="38"/>
      <c r="L11" s="39"/>
      <c r="M11" s="45"/>
    </row>
    <row r="12" spans="1:13" s="6" customFormat="1" ht="19.5" customHeight="1" x14ac:dyDescent="0.15">
      <c r="A12" s="64" t="s">
        <v>32</v>
      </c>
      <c r="B12" s="60"/>
      <c r="C12" s="35"/>
      <c r="D12" s="36"/>
      <c r="E12" s="37"/>
      <c r="F12" s="43">
        <f>F6+F10</f>
        <v>30312</v>
      </c>
      <c r="G12" s="37"/>
      <c r="H12" s="43">
        <f>H6+H10</f>
        <v>16045</v>
      </c>
      <c r="I12" s="37"/>
      <c r="J12" s="43"/>
      <c r="K12" s="38"/>
      <c r="L12" s="43">
        <f>SUM(F12:K12)</f>
        <v>46357</v>
      </c>
      <c r="M12" s="45"/>
    </row>
    <row r="13" spans="1:13" s="6" customFormat="1" ht="19.5" customHeight="1" x14ac:dyDescent="0.15">
      <c r="A13" s="68"/>
      <c r="B13" s="70"/>
      <c r="C13" s="46"/>
      <c r="D13" s="47"/>
      <c r="E13" s="48"/>
      <c r="F13" s="49"/>
      <c r="G13" s="48"/>
      <c r="H13" s="49"/>
      <c r="I13" s="48"/>
      <c r="J13" s="49"/>
      <c r="K13" s="48"/>
      <c r="L13" s="49"/>
      <c r="M13" s="50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2" type="noConversion"/>
  <printOptions horizontalCentered="1"/>
  <pageMargins left="0.35433070866141736" right="0.35433070866141736" top="0.44" bottom="0.43" header="0.43" footer="0.15748031496062992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115" zoomScaleNormal="100" zoomScaleSheetLayoutView="115" workbookViewId="0">
      <pane ySplit="3" topLeftCell="A4" activePane="bottomLeft" state="frozen"/>
      <selection activeCell="D14" sqref="D14"/>
      <selection pane="bottomLeft" activeCell="A5" sqref="A5"/>
    </sheetView>
  </sheetViews>
  <sheetFormatPr defaultRowHeight="13.5" x14ac:dyDescent="0.15"/>
  <cols>
    <col min="1" max="1" width="19.5546875" style="69" customWidth="1"/>
    <col min="2" max="2" width="18.77734375" style="69" customWidth="1"/>
    <col min="3" max="3" width="7" style="1" customWidth="1"/>
    <col min="4" max="4" width="5.77734375" style="30" customWidth="1"/>
    <col min="5" max="5" width="9.77734375" style="1" customWidth="1"/>
    <col min="6" max="6" width="10.77734375" style="1" customWidth="1"/>
    <col min="7" max="7" width="9.77734375" style="1" customWidth="1"/>
    <col min="8" max="8" width="10.77734375" style="1" customWidth="1"/>
    <col min="9" max="9" width="9.77734375" style="1" customWidth="1"/>
    <col min="10" max="10" width="10.77734375" style="1" customWidth="1"/>
    <col min="11" max="11" width="9.77734375" style="1" customWidth="1"/>
    <col min="12" max="12" width="10.77734375" style="1" customWidth="1"/>
    <col min="13" max="13" width="11.21875" style="1" customWidth="1"/>
    <col min="14" max="16384" width="8.88671875" style="1"/>
  </cols>
  <sheetData>
    <row r="1" spans="1:13" s="3" customFormat="1" ht="34.5" customHeight="1" x14ac:dyDescent="0.1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4" customFormat="1" ht="19.5" customHeight="1" x14ac:dyDescent="0.15">
      <c r="A2" s="105" t="s">
        <v>13</v>
      </c>
      <c r="B2" s="107" t="s">
        <v>14</v>
      </c>
      <c r="C2" s="109" t="s">
        <v>15</v>
      </c>
      <c r="D2" s="109" t="s">
        <v>16</v>
      </c>
      <c r="E2" s="111" t="s">
        <v>17</v>
      </c>
      <c r="F2" s="111"/>
      <c r="G2" s="111" t="s">
        <v>18</v>
      </c>
      <c r="H2" s="111"/>
      <c r="I2" s="111" t="s">
        <v>19</v>
      </c>
      <c r="J2" s="111"/>
      <c r="K2" s="111" t="s">
        <v>20</v>
      </c>
      <c r="L2" s="111"/>
      <c r="M2" s="112" t="s">
        <v>21</v>
      </c>
    </row>
    <row r="3" spans="1:13" s="4" customFormat="1" ht="19.5" customHeight="1" x14ac:dyDescent="0.15">
      <c r="A3" s="106"/>
      <c r="B3" s="108"/>
      <c r="C3" s="110"/>
      <c r="D3" s="110"/>
      <c r="E3" s="27" t="s">
        <v>22</v>
      </c>
      <c r="F3" s="27" t="s">
        <v>23</v>
      </c>
      <c r="G3" s="27" t="s">
        <v>22</v>
      </c>
      <c r="H3" s="27" t="s">
        <v>23</v>
      </c>
      <c r="I3" s="27" t="s">
        <v>22</v>
      </c>
      <c r="J3" s="27" t="s">
        <v>23</v>
      </c>
      <c r="K3" s="27" t="s">
        <v>22</v>
      </c>
      <c r="L3" s="27" t="s">
        <v>23</v>
      </c>
      <c r="M3" s="113"/>
    </row>
    <row r="4" spans="1:13" s="6" customFormat="1" ht="19.5" customHeight="1" x14ac:dyDescent="0.15">
      <c r="A4" s="64" t="s">
        <v>60</v>
      </c>
      <c r="B4" s="59"/>
      <c r="C4" s="35"/>
      <c r="D4" s="36"/>
      <c r="E4" s="37"/>
      <c r="F4" s="37"/>
      <c r="G4" s="37"/>
      <c r="H4" s="37"/>
      <c r="I4" s="37"/>
      <c r="J4" s="37"/>
      <c r="K4" s="38"/>
      <c r="L4" s="39"/>
      <c r="M4" s="40"/>
    </row>
    <row r="5" spans="1:13" s="6" customFormat="1" ht="19.5" customHeight="1" x14ac:dyDescent="0.15">
      <c r="A5" s="65" t="s">
        <v>45</v>
      </c>
      <c r="B5" s="59" t="s">
        <v>46</v>
      </c>
      <c r="C5" s="35">
        <v>1</v>
      </c>
      <c r="D5" s="36" t="s">
        <v>1</v>
      </c>
      <c r="E5" s="37">
        <f>물가시세표!D10</f>
        <v>17500</v>
      </c>
      <c r="F5" s="37">
        <f>ROUND(C5*E5,0)</f>
        <v>17500</v>
      </c>
      <c r="G5" s="37"/>
      <c r="H5" s="37"/>
      <c r="I5" s="37"/>
      <c r="J5" s="37"/>
      <c r="K5" s="38">
        <f>E5+G5+I5</f>
        <v>17500</v>
      </c>
      <c r="L5" s="38">
        <f>F5+H5+J5</f>
        <v>17500</v>
      </c>
      <c r="M5" s="40"/>
    </row>
    <row r="6" spans="1:13" s="6" customFormat="1" ht="19.5" customHeight="1" x14ac:dyDescent="0.15">
      <c r="A6" s="66" t="s">
        <v>30</v>
      </c>
      <c r="B6" s="61"/>
      <c r="C6" s="41"/>
      <c r="D6" s="42"/>
      <c r="E6" s="39"/>
      <c r="F6" s="43">
        <f>F5</f>
        <v>17500</v>
      </c>
      <c r="G6" s="39"/>
      <c r="H6" s="43"/>
      <c r="I6" s="39"/>
      <c r="J6" s="43"/>
      <c r="K6" s="39"/>
      <c r="L6" s="43">
        <f>L5</f>
        <v>17500</v>
      </c>
      <c r="M6" s="44"/>
    </row>
    <row r="7" spans="1:13" s="6" customFormat="1" ht="19.5" customHeight="1" x14ac:dyDescent="0.15">
      <c r="A7" s="64" t="s">
        <v>31</v>
      </c>
      <c r="B7" s="59"/>
      <c r="C7" s="35"/>
      <c r="D7" s="36"/>
      <c r="E7" s="37"/>
      <c r="F7" s="37"/>
      <c r="G7" s="37"/>
      <c r="H7" s="37"/>
      <c r="I7" s="37"/>
      <c r="J7" s="37"/>
      <c r="K7" s="38"/>
      <c r="L7" s="38"/>
      <c r="M7" s="40"/>
    </row>
    <row r="8" spans="1:13" s="6" customFormat="1" ht="19.5" customHeight="1" x14ac:dyDescent="0.15">
      <c r="A8" s="67" t="s">
        <v>41</v>
      </c>
      <c r="B8" s="60"/>
      <c r="C8" s="35">
        <v>1</v>
      </c>
      <c r="D8" s="36" t="s">
        <v>1</v>
      </c>
      <c r="E8" s="37">
        <f>일위대가표!F8</f>
        <v>312</v>
      </c>
      <c r="F8" s="37">
        <f>ROUND(C8*E8,0)</f>
        <v>312</v>
      </c>
      <c r="G8" s="37">
        <f>일위대가표!H8</f>
        <v>10385</v>
      </c>
      <c r="H8" s="37">
        <f>ROUND(C8*G8,0)</f>
        <v>10385</v>
      </c>
      <c r="I8" s="37"/>
      <c r="J8" s="37"/>
      <c r="K8" s="38">
        <f>E8+G8+I8</f>
        <v>10697</v>
      </c>
      <c r="L8" s="38">
        <f>F8+H8+J8</f>
        <v>10697</v>
      </c>
      <c r="M8" s="45"/>
    </row>
    <row r="9" spans="1:13" s="6" customFormat="1" ht="19.5" customHeight="1" x14ac:dyDescent="0.15">
      <c r="A9" s="67" t="s">
        <v>37</v>
      </c>
      <c r="B9" s="60"/>
      <c r="C9" s="35">
        <v>1</v>
      </c>
      <c r="D9" s="36" t="s">
        <v>33</v>
      </c>
      <c r="E9" s="37"/>
      <c r="F9" s="37"/>
      <c r="G9" s="37">
        <f>일위대가표!H11</f>
        <v>5660</v>
      </c>
      <c r="H9" s="37">
        <f>ROUND(C9*G9,0)</f>
        <v>5660</v>
      </c>
      <c r="I9" s="37"/>
      <c r="J9" s="37"/>
      <c r="K9" s="38">
        <f>E9+G9+I9</f>
        <v>5660</v>
      </c>
      <c r="L9" s="38">
        <f>F9+H9+J9</f>
        <v>5660</v>
      </c>
      <c r="M9" s="45"/>
    </row>
    <row r="10" spans="1:13" s="6" customFormat="1" ht="19.5" customHeight="1" x14ac:dyDescent="0.15">
      <c r="A10" s="66" t="s">
        <v>30</v>
      </c>
      <c r="B10" s="61"/>
      <c r="C10" s="41"/>
      <c r="D10" s="42"/>
      <c r="E10" s="39"/>
      <c r="F10" s="43">
        <f>SUM(F8:F9)</f>
        <v>312</v>
      </c>
      <c r="G10" s="39"/>
      <c r="H10" s="43">
        <f>SUM(H8:H9)</f>
        <v>16045</v>
      </c>
      <c r="I10" s="39"/>
      <c r="J10" s="43"/>
      <c r="K10" s="39"/>
      <c r="L10" s="43">
        <f>SUM(L8:L9)</f>
        <v>16357</v>
      </c>
      <c r="M10" s="44"/>
    </row>
    <row r="11" spans="1:13" s="6" customFormat="1" ht="19.5" customHeight="1" x14ac:dyDescent="0.15">
      <c r="A11" s="65"/>
      <c r="B11" s="60"/>
      <c r="C11" s="35"/>
      <c r="D11" s="36"/>
      <c r="E11" s="37"/>
      <c r="F11" s="39"/>
      <c r="G11" s="37"/>
      <c r="H11" s="37"/>
      <c r="I11" s="37"/>
      <c r="J11" s="37"/>
      <c r="K11" s="38"/>
      <c r="L11" s="39"/>
      <c r="M11" s="45"/>
    </row>
    <row r="12" spans="1:13" s="6" customFormat="1" ht="19.5" customHeight="1" x14ac:dyDescent="0.15">
      <c r="A12" s="64" t="s">
        <v>32</v>
      </c>
      <c r="B12" s="60"/>
      <c r="C12" s="35"/>
      <c r="D12" s="36"/>
      <c r="E12" s="37"/>
      <c r="F12" s="43">
        <f>F6+F10</f>
        <v>17812</v>
      </c>
      <c r="G12" s="37"/>
      <c r="H12" s="43">
        <f>H6+H10</f>
        <v>16045</v>
      </c>
      <c r="I12" s="37"/>
      <c r="J12" s="43"/>
      <c r="K12" s="38"/>
      <c r="L12" s="43">
        <f>SUM(F12:K12)</f>
        <v>33857</v>
      </c>
      <c r="M12" s="45"/>
    </row>
    <row r="13" spans="1:13" s="6" customFormat="1" ht="19.5" customHeight="1" x14ac:dyDescent="0.15">
      <c r="A13" s="68"/>
      <c r="B13" s="70"/>
      <c r="C13" s="46"/>
      <c r="D13" s="47"/>
      <c r="E13" s="48"/>
      <c r="F13" s="49"/>
      <c r="G13" s="48"/>
      <c r="H13" s="49"/>
      <c r="I13" s="48"/>
      <c r="J13" s="49"/>
      <c r="K13" s="48"/>
      <c r="L13" s="49"/>
      <c r="M13" s="50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2" type="noConversion"/>
  <printOptions horizontalCentered="1"/>
  <pageMargins left="0.35433070866141736" right="0.35433070866141736" top="0.44" bottom="0.43" header="0.43" footer="0.15748031496062992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pane ySplit="3" topLeftCell="A4" activePane="bottomLeft" state="frozen"/>
      <selection pane="bottomLeft" activeCell="E21" sqref="E21"/>
    </sheetView>
  </sheetViews>
  <sheetFormatPr defaultColWidth="7.109375" defaultRowHeight="17.25" customHeight="1" x14ac:dyDescent="0.15"/>
  <cols>
    <col min="1" max="1" width="20.88671875" style="57" customWidth="1"/>
    <col min="2" max="2" width="15.5546875" style="62" customWidth="1"/>
    <col min="3" max="3" width="6.77734375" style="3" customWidth="1"/>
    <col min="4" max="4" width="4.77734375" style="5" customWidth="1"/>
    <col min="5" max="12" width="10.33203125" style="28" customWidth="1"/>
    <col min="13" max="13" width="37.33203125" style="34" bestFit="1" customWidth="1"/>
    <col min="14" max="14" width="14.33203125" style="6" customWidth="1"/>
    <col min="15" max="16384" width="7.109375" style="3"/>
  </cols>
  <sheetData>
    <row r="1" spans="1:14" ht="34.5" customHeight="1" x14ac:dyDescent="0.1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4" s="4" customFormat="1" ht="19.5" customHeight="1" x14ac:dyDescent="0.15">
      <c r="A2" s="105" t="s">
        <v>13</v>
      </c>
      <c r="B2" s="107" t="s">
        <v>14</v>
      </c>
      <c r="C2" s="109" t="s">
        <v>15</v>
      </c>
      <c r="D2" s="109" t="s">
        <v>16</v>
      </c>
      <c r="E2" s="111" t="s">
        <v>17</v>
      </c>
      <c r="F2" s="111"/>
      <c r="G2" s="111" t="s">
        <v>18</v>
      </c>
      <c r="H2" s="111"/>
      <c r="I2" s="111" t="s">
        <v>19</v>
      </c>
      <c r="J2" s="111"/>
      <c r="K2" s="111" t="s">
        <v>20</v>
      </c>
      <c r="L2" s="111"/>
      <c r="M2" s="112" t="s">
        <v>21</v>
      </c>
      <c r="N2" s="2"/>
    </row>
    <row r="3" spans="1:14" s="4" customFormat="1" ht="19.5" customHeight="1" x14ac:dyDescent="0.15">
      <c r="A3" s="106"/>
      <c r="B3" s="108"/>
      <c r="C3" s="110"/>
      <c r="D3" s="110"/>
      <c r="E3" s="27" t="s">
        <v>22</v>
      </c>
      <c r="F3" s="27" t="s">
        <v>23</v>
      </c>
      <c r="G3" s="27" t="s">
        <v>22</v>
      </c>
      <c r="H3" s="27" t="s">
        <v>23</v>
      </c>
      <c r="I3" s="27" t="s">
        <v>22</v>
      </c>
      <c r="J3" s="27" t="s">
        <v>23</v>
      </c>
      <c r="K3" s="27" t="s">
        <v>22</v>
      </c>
      <c r="L3" s="27" t="s">
        <v>23</v>
      </c>
      <c r="M3" s="113"/>
      <c r="N3" s="2"/>
    </row>
    <row r="4" spans="1:14" s="6" customFormat="1" ht="19.5" customHeight="1" x14ac:dyDescent="0.15">
      <c r="A4" s="116" t="s">
        <v>42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51"/>
    </row>
    <row r="5" spans="1:14" s="6" customFormat="1" ht="19.5" customHeight="1" x14ac:dyDescent="0.15">
      <c r="A5" s="55" t="s">
        <v>2</v>
      </c>
      <c r="B5" s="60"/>
      <c r="C5" s="35">
        <f>1/25</f>
        <v>0.04</v>
      </c>
      <c r="D5" s="36" t="s">
        <v>0</v>
      </c>
      <c r="E5" s="33"/>
      <c r="F5" s="52"/>
      <c r="G5" s="33">
        <f>물가시세표!D14</f>
        <v>118130</v>
      </c>
      <c r="H5" s="33">
        <f>ROUND(C5*G5,0)</f>
        <v>4725</v>
      </c>
      <c r="I5" s="33"/>
      <c r="J5" s="33"/>
      <c r="K5" s="33">
        <f t="shared" ref="K5:L7" si="0">SUM(E5,G5,I5)</f>
        <v>118130</v>
      </c>
      <c r="L5" s="52">
        <f t="shared" si="0"/>
        <v>4725</v>
      </c>
      <c r="M5" s="114" t="s">
        <v>61</v>
      </c>
      <c r="N5" s="54"/>
    </row>
    <row r="6" spans="1:14" s="6" customFormat="1" ht="19.5" customHeight="1" x14ac:dyDescent="0.15">
      <c r="A6" s="55" t="s">
        <v>3</v>
      </c>
      <c r="B6" s="60"/>
      <c r="C6" s="35">
        <f>1/25</f>
        <v>0.04</v>
      </c>
      <c r="D6" s="36" t="s">
        <v>0</v>
      </c>
      <c r="E6" s="33"/>
      <c r="F6" s="52"/>
      <c r="G6" s="33">
        <f>물가시세표!D15</f>
        <v>141507</v>
      </c>
      <c r="H6" s="33">
        <f>ROUND(C6*G6,0)</f>
        <v>5660</v>
      </c>
      <c r="I6" s="33"/>
      <c r="J6" s="33"/>
      <c r="K6" s="33">
        <f t="shared" si="0"/>
        <v>141507</v>
      </c>
      <c r="L6" s="52">
        <f t="shared" si="0"/>
        <v>5660</v>
      </c>
      <c r="M6" s="115"/>
      <c r="N6" s="54"/>
    </row>
    <row r="7" spans="1:14" s="6" customFormat="1" ht="19.5" customHeight="1" x14ac:dyDescent="0.15">
      <c r="A7" s="55" t="s">
        <v>25</v>
      </c>
      <c r="B7" s="60" t="s">
        <v>26</v>
      </c>
      <c r="C7" s="35">
        <v>0.03</v>
      </c>
      <c r="D7" s="36" t="s">
        <v>27</v>
      </c>
      <c r="E7" s="33">
        <f>H5+H6</f>
        <v>10385</v>
      </c>
      <c r="F7" s="52">
        <f>ROUND(C7*E7,0)</f>
        <v>312</v>
      </c>
      <c r="G7" s="33"/>
      <c r="H7" s="33"/>
      <c r="I7" s="33"/>
      <c r="J7" s="33"/>
      <c r="K7" s="33">
        <f t="shared" si="0"/>
        <v>10385</v>
      </c>
      <c r="L7" s="52">
        <f t="shared" si="0"/>
        <v>312</v>
      </c>
      <c r="M7" s="95" t="s">
        <v>62</v>
      </c>
      <c r="N7" s="54"/>
    </row>
    <row r="8" spans="1:14" s="6" customFormat="1" ht="19.5" customHeight="1" x14ac:dyDescent="0.15">
      <c r="A8" s="56" t="s">
        <v>24</v>
      </c>
      <c r="B8" s="61"/>
      <c r="C8" s="41"/>
      <c r="D8" s="42"/>
      <c r="E8" s="39"/>
      <c r="F8" s="43">
        <f>SUM(F5:F7)</f>
        <v>312</v>
      </c>
      <c r="G8" s="39"/>
      <c r="H8" s="43">
        <f>SUM(H5:H7)</f>
        <v>10385</v>
      </c>
      <c r="I8" s="39"/>
      <c r="J8" s="43"/>
      <c r="K8" s="39"/>
      <c r="L8" s="43">
        <f>SUM(L5:L7)</f>
        <v>10697</v>
      </c>
      <c r="M8" s="53"/>
      <c r="N8" s="54"/>
    </row>
    <row r="9" spans="1:14" s="6" customFormat="1" ht="19.5" customHeight="1" x14ac:dyDescent="0.15">
      <c r="A9" s="116" t="s">
        <v>38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51"/>
    </row>
    <row r="10" spans="1:14" s="6" customFormat="1" ht="19.5" customHeight="1" x14ac:dyDescent="0.15">
      <c r="A10" s="55" t="s">
        <v>3</v>
      </c>
      <c r="B10" s="59"/>
      <c r="C10" s="35">
        <f>2/50</f>
        <v>0.04</v>
      </c>
      <c r="D10" s="71" t="s">
        <v>0</v>
      </c>
      <c r="E10" s="59"/>
      <c r="F10" s="59"/>
      <c r="G10" s="59">
        <f>물가시세표!D15</f>
        <v>141507</v>
      </c>
      <c r="H10" s="59">
        <f>ROUND(C10*G10,0)</f>
        <v>5660</v>
      </c>
      <c r="I10" s="59"/>
      <c r="J10" s="59"/>
      <c r="K10" s="59">
        <f>SUM(E10,G10,I10)</f>
        <v>141507</v>
      </c>
      <c r="L10" s="72">
        <f>SUM(F10,H10,J10)</f>
        <v>5660</v>
      </c>
      <c r="M10" s="95" t="s">
        <v>63</v>
      </c>
      <c r="N10" s="54"/>
    </row>
    <row r="11" spans="1:14" s="6" customFormat="1" ht="19.5" customHeight="1" x14ac:dyDescent="0.15">
      <c r="A11" s="87" t="s">
        <v>24</v>
      </c>
      <c r="B11" s="70"/>
      <c r="C11" s="46"/>
      <c r="D11" s="47"/>
      <c r="E11" s="48"/>
      <c r="F11" s="49">
        <f>SUM(F10:F10)</f>
        <v>0</v>
      </c>
      <c r="G11" s="48"/>
      <c r="H11" s="49">
        <f>SUM(H10:H10)</f>
        <v>5660</v>
      </c>
      <c r="I11" s="48"/>
      <c r="J11" s="49"/>
      <c r="K11" s="48"/>
      <c r="L11" s="49">
        <f>SUM(L10:L10)</f>
        <v>5660</v>
      </c>
      <c r="M11" s="88"/>
      <c r="N11" s="54"/>
    </row>
    <row r="12" spans="1:14" ht="14.25" customHeight="1" x14ac:dyDescent="0.15"/>
    <row r="13" spans="1:14" ht="17.25" hidden="1" customHeight="1" x14ac:dyDescent="0.15">
      <c r="A13" s="58"/>
      <c r="B13" s="63"/>
      <c r="C13" s="7"/>
      <c r="D13" s="8"/>
      <c r="E13" s="29"/>
      <c r="F13" s="29"/>
      <c r="G13" s="29"/>
      <c r="H13" s="29"/>
      <c r="I13" s="29"/>
      <c r="J13" s="29"/>
      <c r="K13" s="29"/>
      <c r="L13" s="29"/>
    </row>
    <row r="14" spans="1:14" ht="12.75" hidden="1" customHeight="1" x14ac:dyDescent="0.15"/>
    <row r="15" spans="1:14" ht="17.25" hidden="1" customHeight="1" x14ac:dyDescent="0.15"/>
  </sheetData>
  <mergeCells count="13">
    <mergeCell ref="M5:M6"/>
    <mergeCell ref="A9:M9"/>
    <mergeCell ref="A1:M1"/>
    <mergeCell ref="A2:A3"/>
    <mergeCell ref="B2:B3"/>
    <mergeCell ref="C2:C3"/>
    <mergeCell ref="M2:M3"/>
    <mergeCell ref="E2:F2"/>
    <mergeCell ref="D2:D3"/>
    <mergeCell ref="A4:M4"/>
    <mergeCell ref="G2:H2"/>
    <mergeCell ref="I2:J2"/>
    <mergeCell ref="K2:L2"/>
  </mergeCells>
  <phoneticPr fontId="2" type="noConversion"/>
  <printOptions horizontalCentered="1"/>
  <pageMargins left="0.25" right="0.25" top="0.75" bottom="0.75" header="0.3" footer="0.3"/>
  <pageSetup paperSize="9" scale="73" fitToHeight="2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115" zoomScaleNormal="115" workbookViewId="0">
      <selection activeCell="D16" sqref="D16"/>
    </sheetView>
  </sheetViews>
  <sheetFormatPr defaultRowHeight="15" customHeight="1" x14ac:dyDescent="0.15"/>
  <cols>
    <col min="1" max="1" width="20.109375" style="85" customWidth="1"/>
    <col min="2" max="2" width="22.109375" style="86" customWidth="1"/>
    <col min="3" max="3" width="7.5546875" style="86" customWidth="1"/>
    <col min="4" max="4" width="11" style="86" customWidth="1"/>
    <col min="5" max="5" width="18.21875" style="86" bestFit="1" customWidth="1"/>
    <col min="6" max="6" width="10.44140625" style="26" customWidth="1"/>
    <col min="7" max="16384" width="8.88671875" style="26"/>
  </cols>
  <sheetData>
    <row r="1" spans="1:15" s="20" customFormat="1" ht="30.75" customHeight="1" x14ac:dyDescent="0.15">
      <c r="A1" s="122" t="s">
        <v>29</v>
      </c>
      <c r="B1" s="123"/>
      <c r="C1" s="123"/>
      <c r="D1" s="123"/>
      <c r="E1" s="124"/>
      <c r="F1" s="19"/>
      <c r="L1" s="21"/>
      <c r="M1" s="21"/>
      <c r="N1" s="21"/>
      <c r="O1" s="21"/>
    </row>
    <row r="2" spans="1:15" s="20" customFormat="1" ht="23.25" customHeight="1" x14ac:dyDescent="0.15">
      <c r="A2" s="125" t="s">
        <v>64</v>
      </c>
      <c r="B2" s="126"/>
      <c r="C2" s="126"/>
      <c r="D2" s="126"/>
      <c r="E2" s="127"/>
      <c r="F2" s="22"/>
      <c r="L2" s="21"/>
      <c r="M2" s="21"/>
      <c r="N2" s="21"/>
      <c r="O2" s="21"/>
    </row>
    <row r="3" spans="1:15" s="24" customFormat="1" ht="15" customHeight="1" x14ac:dyDescent="0.15">
      <c r="A3" s="73" t="s">
        <v>4</v>
      </c>
      <c r="B3" s="74" t="s">
        <v>5</v>
      </c>
      <c r="C3" s="74" t="s">
        <v>6</v>
      </c>
      <c r="D3" s="75" t="s">
        <v>7</v>
      </c>
      <c r="E3" s="76" t="s">
        <v>8</v>
      </c>
      <c r="F3" s="23"/>
      <c r="L3" s="25"/>
      <c r="M3" s="25"/>
      <c r="N3" s="25"/>
    </row>
    <row r="4" spans="1:15" s="24" customFormat="1" ht="15" customHeight="1" x14ac:dyDescent="0.15">
      <c r="A4" s="77" t="s">
        <v>28</v>
      </c>
      <c r="B4" s="78"/>
      <c r="C4" s="78"/>
      <c r="D4" s="79"/>
      <c r="E4" s="80"/>
      <c r="F4" s="23"/>
      <c r="L4" s="25"/>
      <c r="M4" s="25"/>
      <c r="N4" s="25"/>
    </row>
    <row r="5" spans="1:15" s="24" customFormat="1" ht="15" customHeight="1" x14ac:dyDescent="0.15">
      <c r="A5" s="81" t="s">
        <v>43</v>
      </c>
      <c r="B5" s="82" t="s">
        <v>51</v>
      </c>
      <c r="C5" s="32" t="s">
        <v>34</v>
      </c>
      <c r="D5" s="31">
        <v>18000</v>
      </c>
      <c r="E5" s="83" t="s">
        <v>65</v>
      </c>
      <c r="F5" s="23"/>
      <c r="L5" s="25"/>
      <c r="M5" s="25"/>
      <c r="N5" s="25"/>
    </row>
    <row r="6" spans="1:15" s="24" customFormat="1" ht="15" customHeight="1" x14ac:dyDescent="0.15">
      <c r="A6" s="81"/>
      <c r="B6" s="82" t="s">
        <v>53</v>
      </c>
      <c r="C6" s="32" t="s">
        <v>34</v>
      </c>
      <c r="D6" s="31">
        <v>21000</v>
      </c>
      <c r="E6" s="83" t="s">
        <v>65</v>
      </c>
      <c r="F6" s="23"/>
      <c r="L6" s="25"/>
      <c r="M6" s="25"/>
      <c r="N6" s="25"/>
    </row>
    <row r="7" spans="1:15" s="24" customFormat="1" ht="15" customHeight="1" x14ac:dyDescent="0.15">
      <c r="A7" s="81"/>
      <c r="B7" s="82" t="s">
        <v>55</v>
      </c>
      <c r="C7" s="32" t="s">
        <v>1</v>
      </c>
      <c r="D7" s="31">
        <v>32000</v>
      </c>
      <c r="E7" s="83" t="s">
        <v>65</v>
      </c>
      <c r="F7" s="23"/>
      <c r="L7" s="25"/>
      <c r="M7" s="25"/>
      <c r="N7" s="25"/>
    </row>
    <row r="8" spans="1:15" s="24" customFormat="1" ht="15" customHeight="1" x14ac:dyDescent="0.15">
      <c r="A8" s="81"/>
      <c r="B8" s="82" t="s">
        <v>49</v>
      </c>
      <c r="C8" s="32" t="s">
        <v>1</v>
      </c>
      <c r="D8" s="31">
        <v>50000</v>
      </c>
      <c r="E8" s="83" t="s">
        <v>65</v>
      </c>
      <c r="F8" s="23"/>
      <c r="L8" s="25"/>
      <c r="M8" s="25"/>
      <c r="N8" s="25"/>
    </row>
    <row r="9" spans="1:15" s="24" customFormat="1" ht="15" customHeight="1" x14ac:dyDescent="0.15">
      <c r="A9" s="81" t="s">
        <v>47</v>
      </c>
      <c r="B9" s="82" t="s">
        <v>44</v>
      </c>
      <c r="C9" s="32" t="s">
        <v>1</v>
      </c>
      <c r="D9" s="31">
        <v>30000</v>
      </c>
      <c r="E9" s="83" t="s">
        <v>65</v>
      </c>
      <c r="F9" s="23"/>
      <c r="L9" s="25"/>
      <c r="M9" s="25"/>
      <c r="N9" s="25"/>
    </row>
    <row r="10" spans="1:15" s="24" customFormat="1" ht="15" customHeight="1" x14ac:dyDescent="0.15">
      <c r="A10" s="81" t="s">
        <v>45</v>
      </c>
      <c r="B10" s="82" t="s">
        <v>46</v>
      </c>
      <c r="C10" s="32" t="s">
        <v>1</v>
      </c>
      <c r="D10" s="31">
        <v>17500</v>
      </c>
      <c r="E10" s="83" t="s">
        <v>65</v>
      </c>
      <c r="F10" s="23"/>
      <c r="L10" s="25"/>
      <c r="M10" s="25"/>
      <c r="N10" s="25"/>
    </row>
    <row r="11" spans="1:15" s="20" customFormat="1" ht="23.25" customHeight="1" x14ac:dyDescent="0.15">
      <c r="A11" s="119" t="s">
        <v>66</v>
      </c>
      <c r="B11" s="120"/>
      <c r="C11" s="120"/>
      <c r="D11" s="120"/>
      <c r="E11" s="121"/>
      <c r="F11" s="22"/>
      <c r="L11" s="21"/>
      <c r="M11" s="21"/>
      <c r="N11" s="21"/>
      <c r="O11" s="21"/>
    </row>
    <row r="12" spans="1:15" s="24" customFormat="1" ht="15" customHeight="1" x14ac:dyDescent="0.15">
      <c r="A12" s="73" t="s">
        <v>4</v>
      </c>
      <c r="B12" s="74" t="s">
        <v>5</v>
      </c>
      <c r="C12" s="74" t="s">
        <v>6</v>
      </c>
      <c r="D12" s="75" t="s">
        <v>7</v>
      </c>
      <c r="E12" s="76" t="s">
        <v>8</v>
      </c>
      <c r="F12" s="23"/>
      <c r="L12" s="25"/>
      <c r="M12" s="25"/>
      <c r="N12" s="25"/>
    </row>
    <row r="13" spans="1:15" s="24" customFormat="1" ht="15" customHeight="1" x14ac:dyDescent="0.15">
      <c r="A13" s="77" t="s">
        <v>9</v>
      </c>
      <c r="B13" s="78"/>
      <c r="C13" s="78"/>
      <c r="D13" s="79"/>
      <c r="E13" s="80"/>
      <c r="F13" s="23"/>
      <c r="L13" s="25"/>
      <c r="M13" s="25"/>
      <c r="N13" s="25"/>
    </row>
    <row r="14" spans="1:15" s="24" customFormat="1" ht="15" customHeight="1" x14ac:dyDescent="0.15">
      <c r="A14" s="81" t="s">
        <v>10</v>
      </c>
      <c r="B14" s="82"/>
      <c r="C14" s="78" t="s">
        <v>0</v>
      </c>
      <c r="D14" s="93">
        <v>118130</v>
      </c>
      <c r="E14" s="83"/>
      <c r="F14" s="23"/>
      <c r="L14" s="25"/>
      <c r="M14" s="25"/>
      <c r="N14" s="25"/>
    </row>
    <row r="15" spans="1:15" s="24" customFormat="1" ht="15" customHeight="1" x14ac:dyDescent="0.15">
      <c r="A15" s="89" t="s">
        <v>11</v>
      </c>
      <c r="B15" s="90"/>
      <c r="C15" s="84" t="s">
        <v>0</v>
      </c>
      <c r="D15" s="94">
        <v>141507</v>
      </c>
      <c r="E15" s="91"/>
      <c r="F15" s="23"/>
      <c r="L15" s="25"/>
      <c r="M15" s="25"/>
      <c r="N15" s="25"/>
    </row>
  </sheetData>
  <mergeCells count="3">
    <mergeCell ref="A11:E11"/>
    <mergeCell ref="A1:E1"/>
    <mergeCell ref="A2:E2"/>
  </mergeCells>
  <phoneticPr fontId="2" type="noConversion"/>
  <pageMargins left="0.70866141732283472" right="0.6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표지</vt:lpstr>
      <vt:lpstr>조립식</vt:lpstr>
      <vt:lpstr>일체형일반</vt:lpstr>
      <vt:lpstr>일체형고속</vt:lpstr>
      <vt:lpstr>쏠라</vt:lpstr>
      <vt:lpstr>스마트드럼 고속</vt:lpstr>
      <vt:lpstr>스마트드럼 일반</vt:lpstr>
      <vt:lpstr>일위대가표</vt:lpstr>
      <vt:lpstr>물가시세표</vt:lpstr>
      <vt:lpstr>일위대가표!Print_Area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kimsungsu</dc:creator>
  <cp:lastModifiedBy>Windows 사용자</cp:lastModifiedBy>
  <cp:lastPrinted>2015-03-24T05:39:54Z</cp:lastPrinted>
  <dcterms:created xsi:type="dcterms:W3CDTF">2004-02-12T00:49:17Z</dcterms:created>
  <dcterms:modified xsi:type="dcterms:W3CDTF">2018-11-15T00:24:02Z</dcterms:modified>
</cp:coreProperties>
</file>